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575" activeTab="0"/>
  </bookViews>
  <sheets>
    <sheet name="Danhsach" sheetId="1" r:id="rId1"/>
    <sheet name="Nguyen_nhan" sheetId="2" r:id="rId2"/>
    <sheet name="TCTD" sheetId="3" r:id="rId3"/>
    <sheet name="TK_theonguyennhan" sheetId="4" r:id="rId4"/>
    <sheet name="TK_theoTCTD" sheetId="5" r:id="rId5"/>
  </sheets>
  <definedNames>
    <definedName name="_xlfn.COUNTIFS" hidden="1">#NAME?</definedName>
    <definedName name="_xlfn.SUMIFS" hidden="1">#NAME?</definedName>
    <definedName name="Nguyennhan">'Nguyen_nhan'!$B$3:$B$12</definedName>
    <definedName name="_xlnm.Print_Area" localSheetId="0">'Danhsach'!$A$1:$L$266</definedName>
    <definedName name="_xlnm.Print_Area" localSheetId="1">'Nguyen_nhan'!$A$1:$B$12</definedName>
    <definedName name="_xlnm.Print_Area" localSheetId="2">'TCTD'!$A$1:$C$100</definedName>
    <definedName name="_xlnm.Print_Titles" localSheetId="0">'Danhsach'!$7:$8</definedName>
    <definedName name="_xlnm.Print_Titles" localSheetId="4">'TK_theoTCTD'!$4:$5</definedName>
    <definedName name="TCTD">'TCTD'!$C$6:$C$100</definedName>
  </definedNames>
  <calcPr fullCalcOnLoad="1"/>
</workbook>
</file>

<file path=xl/sharedStrings.xml><?xml version="1.0" encoding="utf-8"?>
<sst xmlns="http://schemas.openxmlformats.org/spreadsheetml/2006/main" count="1602" uniqueCount="882">
  <si>
    <t>I</t>
  </si>
  <si>
    <t>II</t>
  </si>
  <si>
    <t>Đơn vị tính: 1.000 đồng</t>
  </si>
  <si>
    <t>Số tiền, tài sản phải thi hành án</t>
  </si>
  <si>
    <t>Số tiền, tài sản đã thi hành án</t>
  </si>
  <si>
    <t>Số tiền, tài sản còn phải thi hành án</t>
  </si>
  <si>
    <t>Nguyên nhân chưa thi hành</t>
  </si>
  <si>
    <t>TỔNG CỘNG</t>
  </si>
  <si>
    <t>Biện pháp
 giải quyết</t>
  </si>
  <si>
    <t>Người lập biểu</t>
  </si>
  <si>
    <t>Số TT</t>
  </si>
  <si>
    <t>2</t>
  </si>
  <si>
    <t>3</t>
  </si>
  <si>
    <t>4</t>
  </si>
  <si>
    <t>5</t>
  </si>
  <si>
    <t>6</t>
  </si>
  <si>
    <t>7</t>
  </si>
  <si>
    <t>8</t>
  </si>
  <si>
    <t>Số quyết định thi hành án</t>
  </si>
  <si>
    <t>Người được thi hành án</t>
  </si>
  <si>
    <t>III</t>
  </si>
  <si>
    <t>10</t>
  </si>
  <si>
    <t>11</t>
  </si>
  <si>
    <t>9=7-8</t>
  </si>
  <si>
    <t>Số bản án, quyết định của Tòa án</t>
  </si>
  <si>
    <t>Ngày ban hành bản án, quyết định</t>
  </si>
  <si>
    <t>Ngày ban hành quyết định thi hành án</t>
  </si>
  <si>
    <t>Người phải thi hành án</t>
  </si>
  <si>
    <t>Cục Thi hành án dân sự tỉnh</t>
  </si>
  <si>
    <t>TT</t>
  </si>
  <si>
    <t>Nguyên nhân</t>
  </si>
  <si>
    <t>Tên ngân hàng</t>
  </si>
  <si>
    <t>Quỹ Tín dụng Nhân dân Trung ương</t>
  </si>
  <si>
    <t>ANZ Việt Nam</t>
  </si>
  <si>
    <t>Deutsche Bank Việt Nam</t>
  </si>
  <si>
    <t>Crédit Agricole</t>
  </si>
  <si>
    <t>Mizuho</t>
  </si>
  <si>
    <t>VID Public Bank</t>
  </si>
  <si>
    <r>
      <t>Hệ thống Quỹ tín dụng nhân dân Việt Nam</t>
    </r>
  </si>
  <si>
    <r>
      <t>Ngân hàng thương mại</t>
    </r>
  </si>
  <si>
    <r>
      <t>Ngân hàng liên doanh tại Việt Nam</t>
    </r>
  </si>
  <si>
    <t>Ngân hàng 100% vốn nước ngoài và Chi nhánh ngân hàng nước ngoài tại Việt Nam</t>
  </si>
  <si>
    <t>Các tổ chức tín dụng khác</t>
  </si>
  <si>
    <t>1.1</t>
  </si>
  <si>
    <t>1.2</t>
  </si>
  <si>
    <t>2.1</t>
  </si>
  <si>
    <t>2.2</t>
  </si>
  <si>
    <t>2.3</t>
  </si>
  <si>
    <t>2.4</t>
  </si>
  <si>
    <t>2.5</t>
  </si>
  <si>
    <t>2.6</t>
  </si>
  <si>
    <t>2.44</t>
  </si>
  <si>
    <t>2.45</t>
  </si>
  <si>
    <t>2.50</t>
  </si>
  <si>
    <t>2.53</t>
  </si>
  <si>
    <t>2.54</t>
  </si>
  <si>
    <t>2.55</t>
  </si>
  <si>
    <t>2.59</t>
  </si>
  <si>
    <t>2.60</t>
  </si>
  <si>
    <t>2.62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</si>
  <si>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</si>
  <si>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</si>
  <si>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</si>
  <si>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</si>
  <si>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</si>
  <si>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</si>
  <si>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</si>
  <si>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</si>
  <si>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</si>
  <si>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</si>
  <si>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</si>
  <si>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</si>
  <si>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</si>
  <si>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</si>
  <si>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</si>
  <si>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</si>
  <si>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</si>
  <si>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</si>
  <si>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</si>
  <si>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</si>
  <si>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</si>
  <si>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</si>
  <si>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</si>
  <si>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2.94</t>
  </si>
  <si>
    <t>2.95</t>
  </si>
  <si>
    <t>2.96</t>
  </si>
  <si>
    <t>2.97</t>
  </si>
  <si>
    <t>2.98</t>
  </si>
  <si>
    <t>2.99</t>
  </si>
  <si>
    <t>Á Châu (ACB)</t>
  </si>
  <si>
    <t>Đông Á (DAB)</t>
  </si>
  <si>
    <t>Đông Nam Á (SeABank)</t>
  </si>
  <si>
    <t>Đại Dương (Oceanbank)</t>
  </si>
  <si>
    <t>An Bình (ABBank)</t>
  </si>
  <si>
    <t>Bản Việt (VIET CAPITAL BANK, VCCB)</t>
  </si>
  <si>
    <t>Bắc Á (NASBank, NASB)</t>
  </si>
  <si>
    <t>Kiên Long (KienLongBank)</t>
  </si>
  <si>
    <t>Nam Á (Nam A Bank)</t>
  </si>
  <si>
    <t>Việt Nam Thịnh Vượng (VPBank)</t>
  </si>
  <si>
    <t>Phát triển Thành phố Hồ Chí Minh (HDBank)</t>
  </si>
  <si>
    <t>Phương Đông (Orient Commercial Bank, OCB)</t>
  </si>
  <si>
    <t>Quân Đội (Military Bank, MB)</t>
  </si>
  <si>
    <t>Quốc tế (VIBBank, VIB)</t>
  </si>
  <si>
    <t>Sài Gòn (Sài Gòn, SCB)</t>
  </si>
  <si>
    <t>Sài Gòn Công Thương (Saigonbank)</t>
  </si>
  <si>
    <t>Sài Gòn-Hà Nội (SHBank, SHB)</t>
  </si>
  <si>
    <t>Sài Gòn Thương Tín (Sacombank)</t>
  </si>
  <si>
    <t>Việt Á (VietABank, VAB)</t>
  </si>
  <si>
    <t>Bảo Việt (BaoVietBank, BVB)</t>
  </si>
  <si>
    <t>Việt Nam Thương Tín (VietBank)</t>
  </si>
  <si>
    <t>Xăng dầu Petrolimex (Petrolimex Group Bank, PG Bank)</t>
  </si>
  <si>
    <t>Xuất Nhập Khẩu Việt Nam (Eximbank, EIB)</t>
  </si>
  <si>
    <t>Bưu Điện Liên Việt (LienVietPostBank)</t>
  </si>
  <si>
    <t>Ngoại thương (Vietcombank)</t>
  </si>
  <si>
    <t>Phát Triển Mê Kông (MDB)</t>
  </si>
  <si>
    <t>Công Thương Việt Nam (Vietinbank)</t>
  </si>
  <si>
    <t>Đầu tư và Phát triển Việt Nam (BIDV)</t>
  </si>
  <si>
    <t>Citibank Việt Nam</t>
  </si>
  <si>
    <t>Commonwealth Bank tại Việt Nam</t>
  </si>
  <si>
    <t>HSBC tại Việt Nam</t>
  </si>
  <si>
    <t>Indovina</t>
  </si>
  <si>
    <t>Việt - Nga</t>
  </si>
  <si>
    <t>ShinhanVina</t>
  </si>
  <si>
    <t>Việt - Thái</t>
  </si>
  <si>
    <t>Việt - Lào</t>
  </si>
  <si>
    <t>Đại Chúng (PVcom Bank)</t>
  </si>
  <si>
    <t>Ngân hàng Chính sách Xã hội Việt Nam (VBSP)</t>
  </si>
  <si>
    <t>Ngân hàng Phát triển Việt Nam (VDB)</t>
  </si>
  <si>
    <t>=:Các Ngân hàng chính sách (Nhà nước):=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</si>
  <si>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</si>
  <si>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</si>
  <si>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</si>
  <si>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</si>
  <si>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</si>
  <si>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</si>
  <si>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</si>
  <si>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</si>
  <si>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</si>
  <si>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</si>
  <si>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</si>
  <si>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</si>
  <si>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</si>
  <si>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</si>
  <si>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</si>
  <si>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</si>
  <si>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</si>
  <si>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</si>
  <si>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</si>
  <si>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</si>
  <si>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</si>
  <si>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</si>
  <si>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THỐNG KÊ THEO NGUYÊN NHÂN</t>
  </si>
  <si>
    <t>Số việc</t>
  </si>
  <si>
    <t>Số tiền</t>
  </si>
  <si>
    <t>Cộng</t>
  </si>
  <si>
    <t>6.1</t>
  </si>
  <si>
    <t>6.2</t>
  </si>
  <si>
    <t>6.3</t>
  </si>
  <si>
    <t>6.4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</si>
  <si>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</si>
  <si>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</si>
  <si>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</si>
  <si>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</si>
  <si>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</si>
  <si>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</si>
  <si>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</si>
  <si>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</si>
  <si>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</si>
  <si>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</si>
  <si>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</si>
  <si>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</si>
  <si>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</si>
  <si>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</si>
  <si>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</si>
  <si>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</si>
  <si>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</si>
  <si>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</si>
  <si>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</si>
  <si>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</si>
  <si>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</si>
  <si>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</si>
  <si>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</si>
  <si>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</si>
  <si>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</si>
  <si>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</si>
  <si>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</si>
  <si>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</si>
  <si>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</si>
  <si>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</si>
  <si>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</si>
  <si>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</si>
  <si>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</si>
  <si>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</si>
  <si>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</si>
  <si>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</si>
  <si>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</si>
  <si>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</si>
  <si>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</si>
  <si>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</si>
  <si>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</si>
  <si>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</si>
  <si>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</si>
  <si>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</si>
  <si>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</si>
  <si>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</si>
  <si>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</si>
  <si>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</si>
  <si>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</si>
  <si>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</si>
  <si>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</si>
  <si>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</si>
  <si>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</si>
  <si>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</si>
  <si>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</si>
  <si>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</si>
  <si>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</si>
  <si>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</si>
  <si>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</si>
  <si>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</si>
  <si>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</si>
  <si>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</si>
  <si>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</si>
  <si>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</si>
  <si>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</si>
  <si>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</si>
  <si>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</si>
  <si>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</si>
  <si>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</si>
  <si>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</si>
  <si>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</si>
  <si>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</si>
  <si>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</si>
  <si>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</si>
  <si>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</si>
  <si>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</si>
  <si>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</si>
  <si>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</si>
  <si>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</si>
  <si>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</si>
  <si>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</si>
  <si>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</si>
  <si>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</si>
  <si>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</si>
  <si>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</si>
  <si>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</si>
  <si>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</si>
  <si>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</si>
  <si>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</si>
  <si>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</si>
  <si>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</si>
  <si>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</si>
  <si>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</si>
  <si>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</si>
  <si>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</si>
  <si>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</si>
  <si>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</si>
  <si>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</si>
  <si>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</si>
  <si>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</si>
  <si>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DANH SÁCH CÁC TỔ CHỨC TÍN DỤNG NGÂN HÀNG</t>
  </si>
  <si>
    <t>Tên tổ chức tín dụng, ngân hàng</t>
  </si>
  <si>
    <t>THỐNG KÊ THEO TỔ CHỨC TÍN DỤNG NGÂN HÀNG</t>
  </si>
  <si>
    <t>Tên tổ chức tín dụng ngân hàng</t>
  </si>
  <si>
    <t>TỔNG CỤC THADS - BỘ TƯ PHÁP</t>
  </si>
  <si>
    <t>Đơn vị nhận báo cáo:</t>
  </si>
  <si>
    <t>Đơn vị báo cáo:</t>
  </si>
  <si>
    <t>Có điều kiện thi hành án</t>
  </si>
  <si>
    <t>3.Đang thi hành</t>
  </si>
  <si>
    <t>4.Hoãn thi hành án</t>
  </si>
  <si>
    <t>5.Tạm đình chỉ thi hành án</t>
  </si>
  <si>
    <t>6.Tạm dừng thi hành án để giải quyết khiếu nại</t>
  </si>
  <si>
    <t>7.Đang trong thời gian tự nguyện thi hành án</t>
  </si>
  <si>
    <t>8.Đang trong thời gian chờ ý kiến chỉ đạo nghiệp vụ của cơ quan có thẩm quyền</t>
  </si>
  <si>
    <t>9.Đang trong thời gian chờ ý kiến Ban Chỉ đạo thi hành án dân sự</t>
  </si>
  <si>
    <t>1.Thi hành xong</t>
  </si>
  <si>
    <t>2.Đình chỉ thi hành án</t>
  </si>
  <si>
    <t>Ngân hàng hợp tác xã Việt Nam (Co-op bank, trước đây là Quỹ tín dụng nhân dân trung ương)</t>
  </si>
  <si>
    <t>Các Quỹ tín dụng nhân dân cơ sở (Quỹ tín dụng phường, xã)</t>
  </si>
  <si>
    <t>Xây dựng Việt Nam (CBBANK, VNCB)</t>
  </si>
  <si>
    <t>Dầu Khí Toàn Cầu (GPBank)</t>
  </si>
  <si>
    <t>Nông nghiệp và Phát triển Nông thôn Việt Nam  (Agribank)</t>
  </si>
  <si>
    <t>=:Ngân hàng thương mại cổ phần:=</t>
  </si>
  <si>
    <t>Tiên Phong (Tien Phong Bank, TP Bank)</t>
  </si>
  <si>
    <t>Á Châu (Asia Commercial Bank, ACB)</t>
  </si>
  <si>
    <t>Hàng hải (Maritime Bank, MSB)</t>
  </si>
  <si>
    <t>Kỹ Thương (Techcombank)</t>
  </si>
  <si>
    <t>Quốc Dân (National Citizen Bank, NVB)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</si>
  <si>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</si>
  <si>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</si>
  <si>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</si>
  <si>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</si>
  <si>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</si>
  <si>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</si>
  <si>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</si>
  <si>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</si>
  <si>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</si>
  <si>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</si>
  <si>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</si>
  <si>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</si>
  <si>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</si>
  <si>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</si>
  <si>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</si>
  <si>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</si>
  <si>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</si>
  <si>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Phương Nam (PNB)</t>
  </si>
  <si>
    <t>4.32</t>
  </si>
  <si>
    <t>4.33</t>
  </si>
  <si>
    <t>4.34</t>
  </si>
  <si>
    <t>=:Ngân hàng 100% vốn nước ngoài:=</t>
  </si>
  <si>
    <t>ANZ Việt Nam (ANZVL)</t>
  </si>
  <si>
    <t>Hong Leong Việt Nam (HLBVN)</t>
  </si>
  <si>
    <t>HSBC Việt Nam (HSBC)</t>
  </si>
  <si>
    <t>Shinhan Việt Nam (SHBVN)</t>
  </si>
  <si>
    <t>Standard Chartered Việt Nam (SCBVL)</t>
  </si>
  <si>
    <t>=:Ngân hàng Hợp tác xã:=</t>
  </si>
  <si>
    <t>Indovina (IVB)</t>
  </si>
  <si>
    <t>Việt – Nga (VRB)</t>
  </si>
  <si>
    <t>Việt – Thái (VSB)</t>
  </si>
  <si>
    <t>=:Ngân hàng liên doanh:=</t>
  </si>
  <si>
    <t>=:Ngân hàng Thương Mại Nhà nước:=</t>
  </si>
  <si>
    <t>=:Công ty tài chính:=</t>
  </si>
  <si>
    <t>Công ty tài chính TNHH MTV Bưu điện</t>
  </si>
  <si>
    <t>Công ty tài chính TNHH MTV Cao su Việt Nam</t>
  </si>
  <si>
    <t>Công ty tài chính TNHH MTV Ngân hàng TMCP Hàng Hải Việt Nam</t>
  </si>
  <si>
    <t>Công ty tài chính cổ phần Điện Lực</t>
  </si>
  <si>
    <t>Công ty tài chính cổ phần Handico</t>
  </si>
  <si>
    <t>Công ty tài chính TNHH MTV Kỹ thương</t>
  </si>
  <si>
    <t>Công ty tài chính TNHH MTV Mirae Asset (Việt Nam)</t>
  </si>
  <si>
    <t xml:space="preserve">Công ty tài chính TNHH MTV Ngân hàng Việt Nam Thịnh Vượng </t>
  </si>
  <si>
    <t>Công ty tài chính TNHH HD Saison</t>
  </si>
  <si>
    <t>Công ty tài chính TNHH MTV Home credit Việt Nam</t>
  </si>
  <si>
    <t>Công ty tài chính TNHH MTV Prudential Việt Nam</t>
  </si>
  <si>
    <t>Công ty tài chính TNHH MTV Quốc tế Việt Nam JACCS</t>
  </si>
  <si>
    <t xml:space="preserve">Công ty tài chính cổ phần Sông Đà </t>
  </si>
  <si>
    <t>Công ty tài chính TNHH MTV Tàu thuỷ</t>
  </si>
  <si>
    <t xml:space="preserve">Công ty tài chính TNHH MTV Toyota Việt Nam </t>
  </si>
  <si>
    <t>Công ty tài chính cổ phần Vinaconex-Viettel</t>
  </si>
  <si>
    <t>Công ty tài chính cổ phần Xi Măng</t>
  </si>
  <si>
    <t>=:Công ty cho thuê tài chính:=</t>
  </si>
  <si>
    <t>7.1</t>
  </si>
  <si>
    <t>7.2</t>
  </si>
  <si>
    <t>Công ty CTTC TNHH MTV Công nghiệp Tàu thuỷ</t>
  </si>
  <si>
    <t>Công ty CTTC TNHH MTV Kexim Việt Nam</t>
  </si>
  <si>
    <t>Công ty CTTC TNHH MTV Ngân hàng Á Châu</t>
  </si>
  <si>
    <t>Công ty CTTC TNHH MTV Ngân hàng Công thương Việt Nam</t>
  </si>
  <si>
    <t>Công ty CTTC TNHH MTV Ngân hàng Đầu tư và Phát triển Việt Nam</t>
  </si>
  <si>
    <t>Công ty TNHH MTV CTTC Ngân hàng Ngoại thương Việt Nam</t>
  </si>
  <si>
    <t>Công ty CTTC I Ngân hàng Nông nghiệp và Phát triển Nông thôn Việt Nam</t>
  </si>
  <si>
    <t>Công ty CTTC II Ngân hàng Nông nghiệp và Phát triển Nông thôn Việt Nam</t>
  </si>
  <si>
    <t>Công ty TNHH MTV CTTC Ngân hàng Sài Gòn Thương Tín</t>
  </si>
  <si>
    <t>Công ty TNHH CTTC Quốc tế Việt Nam</t>
  </si>
  <si>
    <t>Công ty TNHH CTTC Quốc tế Chailease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</si>
  <si>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</si>
  <si>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</si>
  <si>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</si>
  <si>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</si>
  <si>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</si>
  <si>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</si>
  <si>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</si>
  <si>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</si>
  <si>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</si>
  <si>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=:Ngân hàng khác tại Việt Nam:=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</si>
  <si>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</si>
  <si>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</si>
  <si>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</si>
  <si>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</si>
  <si>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</si>
  <si>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</si>
  <si>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</si>
  <si>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</si>
  <si>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</si>
  <si>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</si>
  <si>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</si>
  <si>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7.12</t>
  </si>
  <si>
    <t>7.13</t>
  </si>
  <si>
    <t>7.14</t>
  </si>
  <si>
    <t>7.15</t>
  </si>
  <si>
    <t>7.16</t>
  </si>
  <si>
    <t>7.17</t>
  </si>
  <si>
    <t>9.1</t>
  </si>
  <si>
    <t>9.2</t>
  </si>
  <si>
    <t>9.3</t>
  </si>
  <si>
    <t>9.4</t>
  </si>
  <si>
    <t>9.5</t>
  </si>
  <si>
    <t>9.6</t>
  </si>
  <si>
    <t>9.7</t>
  </si>
  <si>
    <t>9.8</t>
  </si>
  <si>
    <t>Biểu mẫu số:01/TKTDNH-THADS 
Ban hành kèm theo Công văn số:      /TCTHADS-         ngày       /      /        của Tổng cục Thi hành án dân sự</t>
  </si>
  <si>
    <t>Chưa có điều kiện thi hành</t>
  </si>
  <si>
    <t>Tỷ lệ (Thi hành xong + đình chỉ) / Tổng số phải thi hành</t>
  </si>
  <si>
    <t>Chi cục THADS TP. Phan Rang - Tháp Chàm</t>
  </si>
  <si>
    <t>04/2015/QĐST-KDTM</t>
  </si>
  <si>
    <t>34</t>
  </si>
  <si>
    <t>Ngô Xuân Hà + Nguyễn Thị Thu</t>
  </si>
  <si>
    <t>05/2015/QĐST-KDTM</t>
  </si>
  <si>
    <t>122</t>
  </si>
  <si>
    <t>Tăng Khánh + Nguyễn Thị Mai</t>
  </si>
  <si>
    <t>02/2016/KDTM-ST</t>
  </si>
  <si>
    <t>139</t>
  </si>
  <si>
    <t>Huỳnh Văn Hiệp + Nguyễn Thị Diệu</t>
  </si>
  <si>
    <t>01/2016/KDTM-ST</t>
  </si>
  <si>
    <t>153</t>
  </si>
  <si>
    <t>Huỳnh Ngọc Hùng + Dương Thị Sang</t>
  </si>
  <si>
    <t>kê biên tài sản</t>
  </si>
  <si>
    <t>IV</t>
  </si>
  <si>
    <t>Chi cục THADS huyện Thuận Nam</t>
  </si>
  <si>
    <t>V</t>
  </si>
  <si>
    <t>Trần Văn Hiếu</t>
  </si>
  <si>
    <t>Chi cục THADS huyện Ninh Hải</t>
  </si>
  <si>
    <t>CỤC THI HÀNH ÁN DÂN SỰ TỈNH  NINH THUẬN</t>
  </si>
  <si>
    <t>VII</t>
  </si>
  <si>
    <t>Chi cục THADS huyện Ninh Sơn</t>
  </si>
  <si>
    <t>VIII</t>
  </si>
  <si>
    <t>IX</t>
  </si>
  <si>
    <t>Chi cục THADS huyện Bác Ái</t>
  </si>
  <si>
    <t>Chi cục THADS huyện Ninh Phước</t>
  </si>
  <si>
    <t>Trần Văn Dũng
Nguyễn Thị Bích Phượng</t>
  </si>
  <si>
    <t>Tiêp tục phối hợp với Ngân hàng tác động thuyết phục để thi hành</t>
  </si>
  <si>
    <t>Nguyễn Huy Sinh
Nguyễn Thị Ngọc Dung</t>
  </si>
  <si>
    <t>Lê Tấn Thịnh
Nguyễn Thị Thanh Lâm</t>
  </si>
  <si>
    <t>Lương Văn Vầy
Phạm Thị Điềm</t>
  </si>
  <si>
    <t>Nguyễn Văn Định
Trương Thị Kim</t>
  </si>
  <si>
    <t>Trần Bá Toàn
Nguyễn Thị Thanh Chi</t>
  </si>
  <si>
    <t>Phạm Quang Tích
Nguyễn Thị Thu Hà</t>
  </si>
  <si>
    <t>Võ Thị Phượng</t>
  </si>
  <si>
    <t>Đoàn Minh Tâm</t>
  </si>
  <si>
    <t>Lê Thanh Sơn
Nguyễn Thị Nhơn</t>
  </si>
  <si>
    <t>Trần Mục Đích
Trần Thị Cho</t>
  </si>
  <si>
    <t>Lê Thanh Thoại
Trần Thị Bích Kiều</t>
  </si>
  <si>
    <t>Dương Tôn Thắng
Nguyễn Thị Biên</t>
  </si>
  <si>
    <t>Lê Văn Bông
Lê Thị Liên</t>
  </si>
  <si>
    <t>Lê Đình Hài
Lê Thị Thành</t>
  </si>
  <si>
    <t>Nguyễn Dương Hòa</t>
  </si>
  <si>
    <t>Lâm Thị Ý</t>
  </si>
  <si>
    <t>Công ty TNHH Thiên Phúc</t>
  </si>
  <si>
    <t>Ngô Kim Chính</t>
  </si>
  <si>
    <t>Nguyễn Thị Ba
Trương Minh Tâm</t>
  </si>
  <si>
    <t>Nguyễn Công Lạ
Nguyễn Thị Thay</t>
  </si>
  <si>
    <t>Động viên thi hành</t>
  </si>
  <si>
    <t>Nguyễn Ngọc Dũng
Lê Thị Thanh Nga</t>
  </si>
  <si>
    <t>Bùi Thăng
Lê Thị Loan</t>
  </si>
  <si>
    <t>Trần Cường
Lê Thị Ánh Tuyết</t>
  </si>
  <si>
    <t>Nguyễn Văn Hay
Nguyễn Thị Ngân</t>
  </si>
  <si>
    <t xml:space="preserve">Đang thi hành dần </t>
  </si>
  <si>
    <t>Ngô Thanh Tư
Bùi Thị Hạnh</t>
  </si>
  <si>
    <t>Tiêp tục động viên, xong tháng 9/2016</t>
  </si>
  <si>
    <t>Hoàng Thị Phước</t>
  </si>
  <si>
    <t>Tiêp tục động viên, kê biên tài sản</t>
  </si>
  <si>
    <t>Lâm Thành Tỵ</t>
  </si>
  <si>
    <t>Đang thi hành dần</t>
  </si>
  <si>
    <t>Nguyễn Thị Ánh</t>
  </si>
  <si>
    <t>Nguyễn Trần Thái Sơn</t>
  </si>
  <si>
    <t>Đáng bán dấu giá TS</t>
  </si>
  <si>
    <t>Huỳnh Bá Huy</t>
  </si>
  <si>
    <t>Hồ Uyên Sương</t>
  </si>
  <si>
    <t>Huỳnh Ái Huệ</t>
  </si>
  <si>
    <t>Nguyễn Kỷ Hạo</t>
  </si>
  <si>
    <t>Huỳnh Ái Thương</t>
  </si>
  <si>
    <t>Võ Minh Chuyện</t>
  </si>
  <si>
    <t>Trần Phú Ân</t>
  </si>
  <si>
    <t>Dương Thị Bích Phương</t>
  </si>
  <si>
    <t>Trần Như Khoa</t>
  </si>
  <si>
    <t>Trần Dưng</t>
  </si>
  <si>
    <t>Nguyễn Thị Cương</t>
  </si>
  <si>
    <t>Nguyễn Đình Tịch</t>
  </si>
  <si>
    <t>Nguyễn Thị Phong
Dương Ngọc Đạt</t>
  </si>
  <si>
    <t>Thi hành dần</t>
  </si>
  <si>
    <t>Nguyễn Thị Ngời</t>
  </si>
  <si>
    <t>Nguyễn Thị Hiếu</t>
  </si>
  <si>
    <t>Đến tháng 9/2016 xong</t>
  </si>
  <si>
    <t>Nguyễn Thị Phân</t>
  </si>
  <si>
    <t>Nguyễn Đình Mẫn</t>
  </si>
  <si>
    <t>Trần Đạt</t>
  </si>
  <si>
    <t>Ngô Quang Công</t>
  </si>
  <si>
    <t>Nguyễn VănCảnh</t>
  </si>
  <si>
    <t>Võ Trung Hoài</t>
  </si>
  <si>
    <t>Lê Quý Đôn</t>
  </si>
  <si>
    <t>Trần Quốc Khánh</t>
  </si>
  <si>
    <t>Trần Thạch Quang</t>
  </si>
  <si>
    <t>Nguyễn Thành Son</t>
  </si>
  <si>
    <t>Nguyễn Đình Biện</t>
  </si>
  <si>
    <t>Nguyễn Văn Hội</t>
  </si>
  <si>
    <t>Nguyễn Thanh Phong</t>
  </si>
  <si>
    <t>Trương Thị Bích Chi</t>
  </si>
  <si>
    <t>Bùi Tấn Sư</t>
  </si>
  <si>
    <t>Nguyễn Thị Ba</t>
  </si>
  <si>
    <t>Võ Xong</t>
  </si>
  <si>
    <t>Lê Thị Điệp</t>
  </si>
  <si>
    <t>Nguyễn Sạch</t>
  </si>
  <si>
    <t>Lê Bi</t>
  </si>
  <si>
    <t>Huỳnh Ngọc Hướng</t>
  </si>
  <si>
    <t>Động viên thi hành dần</t>
  </si>
  <si>
    <t>Ngô Chí Hòa</t>
  </si>
  <si>
    <t>Lê Văn Sương</t>
  </si>
  <si>
    <t>Ngô QuangTrung</t>
  </si>
  <si>
    <t>Trần Hồng Lạc</t>
  </si>
  <si>
    <t>Tào Sĩ Hùng</t>
  </si>
  <si>
    <t>Nguyễn Thị Hoa</t>
  </si>
  <si>
    <t>Nguyễn Văn Đê</t>
  </si>
  <si>
    <t>Động viên bán TS để thi hành</t>
  </si>
  <si>
    <t>Đoàn Ngọc Hiệp</t>
  </si>
  <si>
    <t>Nguyễn Văn Xã</t>
  </si>
  <si>
    <t>Đang thuyết phục thi hành dần</t>
  </si>
  <si>
    <t>17/4/2013</t>
  </si>
  <si>
    <t>Lê Minh Thu</t>
  </si>
  <si>
    <t>09/6/2016</t>
  </si>
  <si>
    <t>Nguyễn Văn Như</t>
  </si>
  <si>
    <t>Tiêp tục động viên, cho các bên thoa thuan</t>
  </si>
  <si>
    <t>07/6/2016</t>
  </si>
  <si>
    <t>Trương Thị Kim Loan</t>
  </si>
  <si>
    <t>05/11/2015</t>
  </si>
  <si>
    <t>Kiều Ngọc Huyền</t>
  </si>
  <si>
    <t>14/4/2015</t>
  </si>
  <si>
    <t>Lê Tấn Lực+ Ng. Thị Thu Vân</t>
  </si>
  <si>
    <t>Trương Thị Hạnh</t>
  </si>
  <si>
    <t>Ngô Vĩnh Phương</t>
  </si>
  <si>
    <t>Huỳnh Chí Minh Hùng</t>
  </si>
  <si>
    <t>Trần Đồng + Phạm T. Thanh Nga</t>
  </si>
  <si>
    <t>Lê Văn Hùng+Trần Thị Đào</t>
  </si>
  <si>
    <t>Lương T Thu Sương +Ng. Thanh Huệ</t>
  </si>
  <si>
    <t>Nguyễn Thanh Chính + Lê Thị Thủy</t>
  </si>
  <si>
    <t>Lưu Văn Chính + Đạo Thị Kim Hưng</t>
  </si>
  <si>
    <t>Ngô Đình Mên + Lê Thị Bích Nga</t>
  </si>
  <si>
    <t>Lê V. Thanh+ Lê V. Thuận+ Ngô T. Hồng</t>
  </si>
  <si>
    <t>Nguyễn Văn Sông</t>
  </si>
  <si>
    <t>Đang xác minh tài sản</t>
  </si>
  <si>
    <t>Nguyễn Văn Chánh</t>
  </si>
  <si>
    <t>Nguyễn Thanh Tân + Đào Thị Thu Uyên</t>
  </si>
  <si>
    <t>Nguyễn Sông + Nguyễn Thị Hương</t>
  </si>
  <si>
    <t>Nguyễn Văn Hậu</t>
  </si>
  <si>
    <t>Nguyễn Chí Hòa + Lê Thị Thu Vân</t>
  </si>
  <si>
    <t>Ngô Nhơn + Ng. Thị Hương</t>
  </si>
  <si>
    <t>Bùi Thị Lệ Hằng</t>
  </si>
  <si>
    <t>Ng. Cương + Lê Thị Thu Tiên</t>
  </si>
  <si>
    <t>Ng. Thái Bình + Trương T. Phương Thảo</t>
  </si>
  <si>
    <t>Ng. Huệ + Ng. T. Ngọc Thanh</t>
  </si>
  <si>
    <t>Bùi Quang Trung + Lê T. Ánh Ly</t>
  </si>
  <si>
    <t>01/2011/QĐST-DS, TAND huyện Ninh Phước</t>
  </si>
  <si>
    <t>21/11/2011</t>
  </si>
  <si>
    <t>Vạn Quan Phú Đoan (Kp7, Phước Dân)</t>
  </si>
  <si>
    <t>kê biên xử lý tài sản thế chấp nêu không thi hành theo thỏa thuận</t>
  </si>
  <si>
    <t>09/2014/QĐST-TCDS, TAND huyện Ninh Phước</t>
  </si>
  <si>
    <t>23/6/2014</t>
  </si>
  <si>
    <t xml:space="preserve">V/c Phạm Văn Lý (Long Bình 1, An hải ) </t>
  </si>
  <si>
    <t>Đang bán đấu giá Tài sản đã kê biên</t>
  </si>
  <si>
    <t>05/2008/QĐST-DS, TAND huyệmn Ninh Phước</t>
  </si>
  <si>
    <t>V/c Dương Duy Tân (Trường Thọ, Phước Hậu)</t>
  </si>
  <si>
    <t>Tiếp tục tác động thi hành án dứt điểm</t>
  </si>
  <si>
    <t>01/2012/QĐST-DS, TAND huyện Ninh Phước</t>
  </si>
  <si>
    <t>V/c Phan Mộng Châu (Kp 15, Phước Dân)</t>
  </si>
  <si>
    <t>17/2013/QĐST-TCDS, TAND huyện Ninh Phước</t>
  </si>
  <si>
    <t>V/c Trần Đặng Đức (La Chữ, Phước Hữu) đã kê biên</t>
  </si>
  <si>
    <t>24/2014/QĐST-TCDS, TAND huyện Ninh Phước</t>
  </si>
  <si>
    <t>19/11/2014</t>
  </si>
  <si>
    <t>V/c Nguyễn Văn Quang, Búp (Kp 3, Phước Dân)</t>
  </si>
  <si>
    <t>05/2015/QĐDS-TCDS, TAND huyện Ninh Phước</t>
  </si>
  <si>
    <t>Nguyễn Văn Thảo (Phước An 1, Phước Vinh)</t>
  </si>
  <si>
    <t>06/2014/QĐST-TCDS, TAND huyện Ninh Phước</t>
  </si>
  <si>
    <t>V/c Võ Bá Vương (Kp 4, Phước Dân)</t>
  </si>
  <si>
    <t xml:space="preserve">Kê biên xử lý tài sản thế chấp nếu không tự nguyện thi hành án </t>
  </si>
  <si>
    <t>15/2014/QĐST-TCDS, TAND huyện Ninh Phước</t>
  </si>
  <si>
    <t>21/8/2014</t>
  </si>
  <si>
    <t>V/c Lộ Khui (Kp 7, Phước Dân)</t>
  </si>
  <si>
    <t>07/2014/QĐST-TCDS, TAND huyện Ninh Phước</t>
  </si>
  <si>
    <t>V/c Đàng Xuân Bảnh (Phước Đồng, Phước Hậu)</t>
  </si>
  <si>
    <t>17/2014/QĐST-TCDS, TAND huyện Ninh Phước</t>
  </si>
  <si>
    <t>17/9/2014</t>
  </si>
  <si>
    <t>14/10/2014</t>
  </si>
  <si>
    <t>V/c Đặng Văn Vương (Kp 8, Phước Dân)</t>
  </si>
  <si>
    <t>21/2014/QĐST-TCDS, TAND huyện Ninh Phước</t>
  </si>
  <si>
    <t>15/10/2014</t>
  </si>
  <si>
    <t>04/2015/QĐST-TCDS, TAND huyện Ninh Phước</t>
  </si>
  <si>
    <t>31/3/2015</t>
  </si>
  <si>
    <t>Nguyễn Văn Hồng 
(Phước Vinh)</t>
  </si>
  <si>
    <t>20/2014/QĐST-KDTM, TAND Tp.PRTC</t>
  </si>
  <si>
    <t>27/5/2014</t>
  </si>
  <si>
    <t xml:space="preserve">Lê Thị Hoài Thu (Đô Vinh, Tp.PRTC) </t>
  </si>
  <si>
    <t xml:space="preserve">28/2015/QĐST-DS 
Ninh Sơn
</t>
  </si>
  <si>
    <t>Nguyễn Thanh Vân, Mai T Tuyền (Nhơn Sơn, Ninh Sơn)</t>
  </si>
  <si>
    <t xml:space="preserve">Có kế hoạch kê biên tài sản thế chấp </t>
  </si>
  <si>
    <t>04/2016/QĐST-TCDS, TAND huyện Ninh Phước</t>
  </si>
  <si>
    <t>416</t>
  </si>
  <si>
    <t>Huỳnh Thị Chứng (Hòa Thủy, Phước Thái)</t>
  </si>
  <si>
    <t>Tiếp tục tác động để thi hành</t>
  </si>
  <si>
    <t>07/2015/QĐST-TCDS, TAND huyện Ninh Phước</t>
  </si>
  <si>
    <t>Lê Ngọc Mẫu, Bùi Thị Thanh Cúc (p.Thuận)</t>
  </si>
  <si>
    <t>CỤC TRƯỞNG</t>
  </si>
  <si>
    <t>Tài sản thế chấp nằm trong qui hoạch</t>
  </si>
  <si>
    <t>động viên thi hàng dần</t>
  </si>
  <si>
    <t>Đáng  bán đấu giá tài sản</t>
  </si>
  <si>
    <t>động viên thi hành dần</t>
  </si>
  <si>
    <t>7/14/2016</t>
  </si>
  <si>
    <t>Trần Tứ</t>
  </si>
  <si>
    <t>Phạm Đức Hùng
Trần Thị Hiền</t>
  </si>
  <si>
    <t>08/2016/QĐST-TCDS, TAND huyện Ninh Phước</t>
  </si>
  <si>
    <t>426</t>
  </si>
  <si>
    <t>Hà Thị Huệ, Nguyễn Văn Thương (Liên Sơn, Phước Vinh)</t>
  </si>
  <si>
    <t>06/2016/QĐST-TCDS TAND huyện Ninh Phước</t>
  </si>
  <si>
    <t>425</t>
  </si>
  <si>
    <t>06/2016/QĐST-TCDS, TAND Ninh Phước</t>
  </si>
  <si>
    <t>527</t>
  </si>
  <si>
    <t>HuỳnhThị Nhàn (Hoài Nhơn, Phước Hậu)</t>
  </si>
  <si>
    <t>10/2016/QĐST-TCDS, TAND Ninh Phước</t>
  </si>
  <si>
    <t>561</t>
  </si>
  <si>
    <t>Huỳnh Văn Trí (Long Bình 2, An Hải)</t>
  </si>
  <si>
    <t>Trần Văn Hân + Lê Thị Thu Nguyệt</t>
  </si>
  <si>
    <t>Chướng Tích Quay + Ng. Thị Lệ</t>
  </si>
  <si>
    <t>Đạo V. Binh + Thành Thị Thu</t>
  </si>
  <si>
    <t>Lê V. Lượm + Trương Thị Hải</t>
  </si>
  <si>
    <t>Ng. Văn Phú + Võ Thị Cung</t>
  </si>
  <si>
    <t>Nguyễn Thị Hòa</t>
  </si>
  <si>
    <t>Cty TNHH MTV Sông Trà</t>
  </si>
  <si>
    <t>Chìu T. Mỹ Châu + Bùi Văn Tuấn</t>
  </si>
  <si>
    <t>02/2016/QĐST-KDTM</t>
  </si>
  <si>
    <t>41</t>
  </si>
  <si>
    <t>Ngô Châu Phai + Lê Thị Sớt</t>
  </si>
  <si>
    <t>thi hành xong tháng 12/2016</t>
  </si>
  <si>
    <t>Nguyễn Nhỏ
Lê Thị Thể</t>
  </si>
  <si>
    <t>NguyễnThị Nở</t>
  </si>
  <si>
    <t>11/04/2016</t>
  </si>
  <si>
    <t>Nguyễn Thái Long</t>
  </si>
  <si>
    <t>Đang động viên thuyết phục thi hành</t>
  </si>
  <si>
    <t>05/01/2017</t>
  </si>
  <si>
    <t>Nguyễn Văn Hiền
Lê Thị Thảo</t>
  </si>
  <si>
    <t>04/01/2017</t>
  </si>
  <si>
    <t>03/2016/QĐKDTM 
TAND huyện Ninh Phước</t>
  </si>
  <si>
    <t>111</t>
  </si>
  <si>
    <t>CTY TNHH Châu An Duyên (KP4,TT Phước Dân, NP)</t>
  </si>
  <si>
    <t>02/2015/QĐKDTM TAND huyện Ninh Phước</t>
  </si>
  <si>
    <t>112</t>
  </si>
  <si>
    <t>CTYTNHHTMDV Điện lạnh thanh vương (Phan Rang)</t>
  </si>
  <si>
    <t>14/2016/QĐST-KDTM, TAND Ninh Phước</t>
  </si>
  <si>
    <t>78</t>
  </si>
  <si>
    <t>Nguyễn Thị Thu Vân (Long Bình 1, TT Phước Dân, Ninh Phước)</t>
  </si>
  <si>
    <t>12/2016/QĐST-DS TAND Ninh Phước</t>
  </si>
  <si>
    <t>79</t>
  </si>
  <si>
    <t>Nguyễn Hữu Tài (kp5,TT Phước Dân, Ninh Phước)</t>
  </si>
  <si>
    <t>10/2016/QĐST-KDTM, TAND Ninh Phước</t>
  </si>
  <si>
    <t>201</t>
  </si>
  <si>
    <t>CTTNHH Việt Thắng (An Hải)</t>
  </si>
  <si>
    <t>11/2016/QĐST-DS TAND Ninh Phước</t>
  </si>
  <si>
    <t>80</t>
  </si>
  <si>
    <t>Võ Thị Xuân Tuyết (kp5,TT Phước Dân, Ninh Phước)</t>
  </si>
  <si>
    <t>thi hành xong tháng 3/2017</t>
  </si>
  <si>
    <t>Cho thi hành dần</t>
  </si>
  <si>
    <t>Thỏa thuận miễn, giảm phần lãi suất phát sinh</t>
  </si>
  <si>
    <t>Đang bán tài sản chưa có người mua</t>
  </si>
  <si>
    <t xml:space="preserve">Cho thi hành dần + Tự bán TS </t>
  </si>
  <si>
    <t>Tác động để tự bán TS thi hành</t>
  </si>
  <si>
    <t>cho thi hành dần</t>
  </si>
  <si>
    <t>Đang tác động và xm đk tha</t>
  </si>
  <si>
    <t>V/c Nguyễn Minh hoàng, Ly (Thái Hòa, Phước Thái)</t>
  </si>
  <si>
    <t>Tiếp tục tác động thi hành dứt điểm  phần lãi suất phát sinh theo hợp đồng</t>
  </si>
  <si>
    <t>Tiếp tục xác minh theo định kỳ</t>
  </si>
  <si>
    <t>06/2017/QĐDS-ST TAND Ninh Phước</t>
  </si>
  <si>
    <t>02/2017/QĐST-DS TAND Ninh Phước</t>
  </si>
  <si>
    <t>502</t>
  </si>
  <si>
    <t>xong 4/2017</t>
  </si>
  <si>
    <t>xong 6/2017</t>
  </si>
  <si>
    <t>29/12/2014</t>
  </si>
  <si>
    <t>05/06/2017</t>
  </si>
  <si>
    <t>Cty TNHH TM-DV-XD Quốc Hưng Thịnh</t>
  </si>
  <si>
    <t>25/06/2016</t>
  </si>
  <si>
    <t>Nguyễn Quang</t>
  </si>
  <si>
    <t>Kê biên, chờ xử lý TS</t>
  </si>
  <si>
    <t>Hứa Văn Tâm + Đạo Thị Hửng</t>
  </si>
  <si>
    <t>Phạm Quyền + Phạm T. Ngọc Doanh</t>
  </si>
  <si>
    <t>Đạo V. Trí + Đạo T. Tẩy</t>
  </si>
  <si>
    <t>Đoàn Quang Hưởng</t>
  </si>
  <si>
    <t>Ng. Hưu Bính + Ng. T. Hồng</t>
  </si>
  <si>
    <t>Trương Đình Thân+ Ng. T. K. Loan</t>
  </si>
  <si>
    <t>Võ Hồng Kiên + Ng. T. Hời</t>
  </si>
  <si>
    <t>Chi cục THADS huyện Thuận Bắc</t>
  </si>
  <si>
    <t>01</t>
  </si>
  <si>
    <t>Nguyễn Dương Bình và Nguyễn Thị Phương</t>
  </si>
  <si>
    <t>Đang xác minh lại tài sản</t>
  </si>
  <si>
    <t>,,,</t>
  </si>
  <si>
    <t>03/2016/QĐST-KDTM</t>
  </si>
  <si>
    <t>157</t>
  </si>
  <si>
    <t>Cty TNHH Nam Dương</t>
  </si>
  <si>
    <t>10/2016/QĐST-DS</t>
  </si>
  <si>
    <t>227</t>
  </si>
  <si>
    <t>Lê Văn Thành</t>
  </si>
  <si>
    <t>* Chi cục THADS huyện Thuận Bắc không phát sinh vụ việc liên quan đến tín dụng, ngân hàng trong 09 tháng năm 2017</t>
  </si>
  <si>
    <r>
      <t xml:space="preserve">DANH SÁCH VIỆC THI HÀNH ÁN LIÊN QUAN ĐẾN TỔ CHỨC TÍN DỤNG NGÂN HÀNG
</t>
    </r>
    <r>
      <rPr>
        <i/>
        <sz val="12"/>
        <color indexed="8"/>
        <rFont val="Times New Roman"/>
        <family val="1"/>
      </rPr>
      <t>Từ 01/10/2016 đến 31/7/2017 (10 tháng năm 2017)</t>
    </r>
  </si>
  <si>
    <t>Ninh Thuận, ngày      tháng  08 năm 2017</t>
  </si>
  <si>
    <t>Trần Minh Tuân</t>
  </si>
  <si>
    <t>Đã bán đấu giá xong, tiếp tục tác động, xác minh tài sản để tổ chức thi hành dứt điểm</t>
  </si>
  <si>
    <t>Quỹ Tín dụng ND Phước Sơn</t>
  </si>
  <si>
    <t>Tác động thi hành theo đúng thỏa thuận</t>
  </si>
  <si>
    <t>Tiếp tục tác động, xác minh tài sản để kê biên</t>
  </si>
  <si>
    <t>Tiếp tục tác động, xác minh để cưỡng chế, kê biên</t>
  </si>
  <si>
    <t>499</t>
  </si>
  <si>
    <t>01/2017/QĐST
TAND Ninh Phước</t>
  </si>
  <si>
    <t>588</t>
  </si>
  <si>
    <t>Nguyễn Thị Thu Vân (Long Bình 1, An Hải, Ninh Phước)</t>
  </si>
  <si>
    <t>Đang tác động, xác minh</t>
  </si>
  <si>
    <t xml:space="preserve">12/2017/DSDS
TAND Ninh Phước
</t>
  </si>
  <si>
    <t>609</t>
  </si>
  <si>
    <t>Lưu Xuân Hảo (Hữu Đức, Phước Hữu, Ninh Phước)</t>
  </si>
  <si>
    <t>Đang tác động</t>
  </si>
  <si>
    <t>11/2017/ST-DS
TAND Ninh Phước</t>
  </si>
  <si>
    <t>587</t>
  </si>
  <si>
    <t>Kiều Thanh Cao (Thành Tín, Phước Hải, Ninh Phước</t>
  </si>
  <si>
    <t>13/2016/ST-DS
TAND Ninh Phước</t>
  </si>
  <si>
    <t>567</t>
  </si>
  <si>
    <t>Nguyễn Châu Hùng, Đặng Thị Tạo (Liên Sơn 1, Phước Vinh, Ninh Phước)</t>
  </si>
  <si>
    <t>06/2017/DSST
TAND Ninh Phước</t>
  </si>
  <si>
    <t>596</t>
  </si>
  <si>
    <t>Đinh Văn Hùng (Phước Thiện 1, Phước Sơn, Ninh Phước)</t>
  </si>
  <si>
    <t>07/2017/DSST
TAND Ninh Phước</t>
  </si>
  <si>
    <t>597</t>
  </si>
  <si>
    <t>Nguyễn Đình Tấn (Liên Sơn 1, Phước Vinh, Ninh Phước)</t>
  </si>
  <si>
    <t>25/DSST
TAND Ninh Phước</t>
  </si>
  <si>
    <t>613</t>
  </si>
  <si>
    <t>Đổng Thượng Hoàng, Ngụy Thị Cúc (Chất Thường, Phước Hậu, Ninh Phước)</t>
  </si>
  <si>
    <t>58/DS</t>
  </si>
  <si>
    <t>Nguyễn Thị Ánh Loan - Lê Thành Thuận, đ/c: Khu phố 2, phường Văn Hải</t>
  </si>
  <si>
    <t>53/DS</t>
  </si>
  <si>
    <t>Nguyễn Văn Thuận, đ/c: Khu phố 9, phường Đông Hải</t>
  </si>
  <si>
    <t>67/DS</t>
  </si>
  <si>
    <t>Lương Văn Hiến, đ/c: Khu phố 5, phường  Mỹ Bình</t>
  </si>
  <si>
    <t>2/DS</t>
  </si>
  <si>
    <t>Lê Trọng Đức, đ/c: Khu phố 5, phường Đông Hải</t>
  </si>
  <si>
    <t>12/DS</t>
  </si>
  <si>
    <t>Nguyễn Thị Khi, đ/c: Khu phố 02, phường Đông Hải</t>
  </si>
  <si>
    <t>1/DS</t>
  </si>
  <si>
    <t>Trần Văn Ánh, đ/c: Khu phố 3, phường Đông Hải</t>
  </si>
  <si>
    <t>02/kd</t>
  </si>
  <si>
    <t>Công ty TNHH điện tử viễn thông tin học Trường Lan, đc: 105 Hồ Xuân Hương, Thanh Sơn</t>
  </si>
  <si>
    <t>07/KD</t>
  </si>
  <si>
    <t>Nguyễn Văn Hỷ và Phạm Thị Lam, đ/c: phường Tấn Tài</t>
  </si>
  <si>
    <t>01/KD</t>
  </si>
  <si>
    <t>Công ty TNHH Vận tải và xây dựng Hải Long, đ/c: 51 Đổng Dậu, Phước Mỹ, PR-TC</t>
  </si>
  <si>
    <t>30/KD</t>
  </si>
  <si>
    <t>Công ty TNHH Thương mại - Dịch vụ Xây dựng Quốc Hưng Thịnh; đ/c: 934 đường 21/8, Khu phố 2, phường Đô Vinh, TP. PR-TC</t>
  </si>
  <si>
    <t xml:space="preserve">Công ty TNHH Bao Bì Nhựa Vĩnh An; đ/c: 63/14 Nguyễn Thị Minh Khai, phường Văn Hải, Tp. PR-TC </t>
  </si>
  <si>
    <t>Đang  bán TS</t>
  </si>
  <si>
    <t>30/DS</t>
  </si>
  <si>
    <t>Trần Thị Hồng Ải; đ/c: Khu phố 4, phường Thanh Sơn, Tp. PR-TC</t>
  </si>
  <si>
    <t>XM T/S thế chấp để xử lý</t>
  </si>
  <si>
    <t>05/KD</t>
  </si>
  <si>
    <t>Trung tâm dịch vụ Máy Văn phòng; đ/c: 463 Thống Nhất, phường Kinh Dinh, Tp. PR-TC</t>
  </si>
  <si>
    <t>13/Kd</t>
  </si>
  <si>
    <t>Công ty CP Nhựa Vĩnh An, đ/c: 81 - Võ Giới Sơn, Tp. Phan Rang - Tháp Chàm, Ninh Thuận.</t>
  </si>
  <si>
    <t>Xác minh chuyển sổ theo dõi riêng</t>
  </si>
  <si>
    <t>03/Kd</t>
  </si>
  <si>
    <t>Lai Hoàng Hải và Vầy Sâu Dếnh, đ/c: Phường Phủ Hà</t>
  </si>
  <si>
    <t>Xử lý tài sản kê biên sau khi cơ quan có thẩm quyền giải quyết</t>
  </si>
  <si>
    <t>11/Kd</t>
  </si>
  <si>
    <t>Lê Kim Hiền và Hồ Uyên Sương, đ/c: Phường Phủ Hà</t>
  </si>
  <si>
    <t>Thỏa thuận xử lý tài sản bảo lãnh</t>
  </si>
  <si>
    <t>14/DS</t>
  </si>
  <si>
    <t>Nguyễn Hùng; Nguyễn Thị Cúc, đ/c: Khu phố 3, phường Đông Hải, Tp. Phan Rang - Tháp Chàm.</t>
  </si>
  <si>
    <t>Thỏa thuận thi hành trong T4</t>
  </si>
  <si>
    <t>03/KD</t>
  </si>
  <si>
    <t>Huỳnh Đỗ Thúy Phượng, đ/c: Kp 7, P. Phước Mỹ, Tp. Phan Rang - Tháp Chàm.</t>
  </si>
  <si>
    <t>Kê biên, xử lý tài sản bảo đảm</t>
  </si>
  <si>
    <t>31/DS</t>
  </si>
  <si>
    <t>Vũ Ngọc Toàn, đ/c: 435/10 Thống Nhất, Tp. Phan Rang - Tháp Chàm.</t>
  </si>
  <si>
    <t>16/KD</t>
  </si>
  <si>
    <t>Cty TNHH TM&amp;VT Thành Đạt, Đc: Số 784 đường 21/8, Đô Vinh, PRTC</t>
  </si>
  <si>
    <t>14/KD</t>
  </si>
  <si>
    <t>Cty cổ phần nhựa Vĩnh An, Đc: 81 Võ Văn Sơn, Mỹ Hải, PRTC</t>
  </si>
  <si>
    <t>10/Kd</t>
  </si>
  <si>
    <t>Hồ Thị Thùy Trâm, đ/c: 406 Thống Nhất, Tp. Phan Rang - Tháp Chàm.</t>
  </si>
  <si>
    <t>24/Kd</t>
  </si>
  <si>
    <t>Cty TNHH Xây dựng thương mại và dịch vụ Hải Việt, đ/c: 90 Lê Duẩn, P. Phước Mỹ, Tp. PR-TC</t>
  </si>
  <si>
    <t>953/Kd</t>
  </si>
  <si>
    <t>Công ty TNHH TM XD DV May thêu xuất khẩu Hoàng Anh(OIC), đ/c: 51/17A Thống Nhất, phường 10, quận Gò Vấp, Tp. Hồ Chí Minh.</t>
  </si>
  <si>
    <t>1416/Kd</t>
  </si>
  <si>
    <t>02/Kd</t>
  </si>
  <si>
    <t>Công ty Cổ phần Phát triển và kinh doanh nhà Ninh Thuận, đ/c: đường 16/4, P. Mỹ Bình, Tp. PR-TC</t>
  </si>
  <si>
    <t>03/kd</t>
  </si>
  <si>
    <t>Công ty TNHH SX TM Ninh Hòa, đc: 52/9 Nguyễn Thị Minh Khai, Mỹ Bình</t>
  </si>
  <si>
    <t>09/ds</t>
  </si>
  <si>
    <t>Nguyễn Văn Ngọc&amp; Nguyễn Thị Kim Cúc, đc: Kp03, Đạo Long</t>
  </si>
  <si>
    <t>Kê biên T4</t>
  </si>
  <si>
    <t>06/DS</t>
  </si>
  <si>
    <t>Nguyễn Trọng Nhân &amp; Lê Thị Phấn, đc: Kp08, Văn Hải</t>
  </si>
  <si>
    <t>Tiếp tục bán đấu giá</t>
  </si>
  <si>
    <t>27/KD</t>
  </si>
  <si>
    <t>Công ty TNHH Quang Minh Hưng &amp; Đặng Văn Hoàng&amp; Nguyễn Thị Ngọc Hạnh, đc: 24 Trần Cao Vân, Đô Vinh</t>
  </si>
  <si>
    <t>Công ty TNHH Hoàng Minh,  đc: Đô Vinh_PRTC-NT</t>
  </si>
  <si>
    <t>Chuẩn bị kê biên tài sản</t>
  </si>
  <si>
    <t>Nguyễn Xuân Thạo</t>
  </si>
  <si>
    <t>Chờ ý kiến của Ngân hàng tìm HS gốc để thực hiện việc miễn khoản vay</t>
  </si>
  <si>
    <t>02/DS</t>
  </si>
  <si>
    <t>Vũ Thị Như Ngọc, Trần Đặng Đức</t>
  </si>
  <si>
    <t>81/DS</t>
  </si>
  <si>
    <t>Trần Thị Kim Anh</t>
  </si>
  <si>
    <t>Thi hành 
dần</t>
  </si>
  <si>
    <t>21/KT</t>
  </si>
  <si>
    <t>Cty TNHH Hoàng Trang</t>
  </si>
  <si>
    <t>Kê biên tháng 4/2017</t>
  </si>
  <si>
    <t>07/DS</t>
  </si>
  <si>
    <t>13/3/2015</t>
  </si>
  <si>
    <t>Ng Quốc Toản, Mai Thị Thúy Hòa</t>
  </si>
  <si>
    <t>Tiếp tục đưa tài sản ra bán đấu giá theo quy định pháp luật.</t>
  </si>
  <si>
    <t>13/01/2016</t>
  </si>
  <si>
    <t>Phan Văn Không, Nguyễn Thị Thu Hương</t>
  </si>
  <si>
    <t>01/DS</t>
  </si>
  <si>
    <t>Trần Văn Thông
Đỗ Thị Tập</t>
  </si>
  <si>
    <t>Thỏa thuận mỗi tháng trả dần: 1 triệu</t>
  </si>
  <si>
    <t>22/DS</t>
  </si>
  <si>
    <t>Đỗ Duy Thuận</t>
  </si>
  <si>
    <t>26/DS</t>
  </si>
  <si>
    <t>18/11/2014</t>
  </si>
  <si>
    <t>Đặng Văn Mùi</t>
  </si>
  <si>
    <t>XM đưa sang án CĐK</t>
  </si>
  <si>
    <t>27/DS</t>
  </si>
  <si>
    <t>Nguyễn Nhật Huy</t>
  </si>
  <si>
    <t>23/DS</t>
  </si>
  <si>
    <t>Huỳnh Thị Lệ, đ/c: Kp01 phường Tấn Tài, TP.Phan Rang-Tháp Chàm,Ninh Thuận</t>
  </si>
  <si>
    <t>11/KD</t>
  </si>
  <si>
    <t>Trần Văn Tiến và Việt, đ/c: kp01, phường Văn Hải, TP.Phan Rang-Tháp Chàm,Ninh Thuận</t>
  </si>
  <si>
    <t>đương sự tự thỏa thuận thi hành dần</t>
  </si>
  <si>
    <t>Phạm Văn Thanh và Phan Thị Thanh Lan, đ/c: 97/8 Ngô Gia Tự, TP.Phan Rang-Tháp Chàm,Ninh Thuận</t>
  </si>
  <si>
    <t>Thỏa thuận thi hành dần</t>
  </si>
  <si>
    <t>16/DS</t>
  </si>
  <si>
    <t>Phan Văn Bình, đ/c: Kp8 phường Đông Hải, TP.Phan Rang-Tháp Chàm,Ninh Thuận</t>
  </si>
  <si>
    <t>củng cố hồ sơ kê biên</t>
  </si>
  <si>
    <t>08/KD</t>
  </si>
  <si>
    <t>Cty Cổ phần Doanh nhân Trẻ Ninh Thuận, đ/c: Tầng 01 khu dân cư Mương Cát, phường Đài Sơn, TP.Phan Rang-Tháp Chàm,Ninh Thuận</t>
  </si>
  <si>
    <t>xác minh tài sản.</t>
  </si>
  <si>
    <t>86/DS</t>
  </si>
  <si>
    <t>45</t>
  </si>
  <si>
    <t>Nguyễn Thị Phải, trú: Đông Hải, PRTC</t>
  </si>
  <si>
    <t>10/KD</t>
  </si>
  <si>
    <t>808</t>
  </si>
  <si>
    <t>Cty TNHH XD Mạch Phong Điền, đ/c: Km 1552 + 500 Quốc lộ 1A, xã Thành Hải, Tp. Pr-TC, Ninh Thuận</t>
  </si>
  <si>
    <t>13/Ds</t>
  </si>
  <si>
    <t>874</t>
  </si>
  <si>
    <t>Lương Ngọc Nghĩa, Trương Thị Xuân Hương, đ/c: 99 Nguyễn Du, P. Bảo An, Tp. PR-TC, NTN</t>
  </si>
  <si>
    <t>09/Kd</t>
  </si>
  <si>
    <t>797</t>
  </si>
  <si>
    <t>Trần Hoàng Nam, đ/c: 37 Phan Bội Châu, P. Xuân Hương, Tp. Nha Trang</t>
  </si>
  <si>
    <t>809</t>
  </si>
  <si>
    <t>Cty TNHH TM&amp;DV Tiếng Xưa, đ/c: 16/4, P. Mỹ Bình, Tp. PR-TC</t>
  </si>
  <si>
    <t>42/2017/QĐDS-ST</t>
  </si>
  <si>
    <t>Huỳnh Văn Hương, Trương Thị Kim Phương</t>
  </si>
  <si>
    <t>202/KDTM-PT</t>
  </si>
  <si>
    <t>68</t>
  </si>
  <si>
    <t>Công ty nhựa Vĩnh An</t>
  </si>
  <si>
    <t>Rà soát thủ tục, hoàn chỉnh kế hoạch Kê biên tài sản</t>
  </si>
  <si>
    <t>30/KDTM-PT</t>
  </si>
  <si>
    <t>DNTN Thế Viễn</t>
  </si>
  <si>
    <t>Thu tiền của người phải thi hành án đang do người thứ 3 giữ</t>
  </si>
  <si>
    <t>57/2017/TTSG-PQ</t>
  </si>
  <si>
    <t>21</t>
  </si>
  <si>
    <t>Tạ Thúc Hiếu</t>
  </si>
  <si>
    <t>28/2017/TTSG-PQ</t>
  </si>
  <si>
    <t>20</t>
  </si>
  <si>
    <t>Vĩnh Thị Thảo</t>
  </si>
  <si>
    <t>Xác minh theo dõi định kỳ</t>
  </si>
  <si>
    <t>04/QĐST-KDTM</t>
  </si>
  <si>
    <t>15</t>
  </si>
  <si>
    <t>Cty TNHH TM&amp;VT Quê Hương</t>
  </si>
  <si>
    <t>Xác minh lại tài sản của của bên phải THA trong tháng 8/2017, xử lý theo quy định</t>
  </si>
  <si>
    <t>13/2011/HSST</t>
  </si>
  <si>
    <t>84</t>
  </si>
  <si>
    <t>Mai Đình Nguyên Hạ</t>
  </si>
  <si>
    <t>89/2017/TTSG-PQ</t>
  </si>
  <si>
    <t>92</t>
  </si>
  <si>
    <t>Hà Huy Hiếu</t>
  </si>
  <si>
    <t>233/2016/TTSG-PQ</t>
  </si>
  <si>
    <t>83</t>
  </si>
  <si>
    <t>Nguyễn Văn Trung</t>
  </si>
  <si>
    <t>146/2017/TTSG-PQ</t>
  </si>
  <si>
    <t>Trần Thị Hiền</t>
  </si>
  <si>
    <t xml:space="preserve">Đang tác động thi hành </t>
  </si>
  <si>
    <t>thi hành xong tháng 7/2017</t>
  </si>
  <si>
    <t>04/7/2017</t>
  </si>
  <si>
    <t>Lê Văn Nghiêm
Trương Thị Vân</t>
  </si>
  <si>
    <t>Trần Tiển
Lê Thị Hai</t>
  </si>
  <si>
    <t xml:space="preserve">Đã Kê biên, chờ xử lý TS </t>
  </si>
  <si>
    <t>Đang tác động để tự bán TS THA</t>
  </si>
  <si>
    <t>03/2017/DSST</t>
  </si>
  <si>
    <t>Nguyễn Hữu Sơn
Huỳnh Quốc Thái</t>
  </si>
  <si>
    <t xml:space="preserve">Cưỡng chế TS </t>
  </si>
  <si>
    <t>02/2017/DSST</t>
  </si>
  <si>
    <t>Nguyễn Kiên Trung
Nguyễn Thị Hải Thanh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</si>
</sst>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[$-1010000]d/m/yyyy;@"/>
    <numFmt numFmtId="180" formatCode="0.0%"/>
    <numFmt numFmtId="181" formatCode="_-* #,##0\ _₫_-;\-* #,##0\ _₫_-;_-* &quot;-&quot;??\ _₫_-;_-@_-"/>
    <numFmt numFmtId="182" formatCode="#,##0;[Red]#,##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3"/>
      <name val="Times New Roman"/>
      <family val="1"/>
    </font>
    <font>
      <b/>
      <i/>
      <sz val="11"/>
      <color indexed="6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20"/>
      <color indexed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11"/>
      <color indexed="63"/>
      <name val="Times New Roman"/>
      <family val="1"/>
    </font>
    <font>
      <sz val="10"/>
      <color indexed="6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i/>
      <sz val="11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b/>
      <sz val="18"/>
      <color indexed="63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20"/>
      <color rgb="FF0000FF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0"/>
      <name val="Calibri"/>
      <family val="2"/>
    </font>
    <font>
      <b/>
      <sz val="10"/>
      <color rgb="FFFFFF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wrapText="1"/>
    </xf>
    <xf numFmtId="0" fontId="75" fillId="0" borderId="10" xfId="0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vertical="center" wrapText="1"/>
    </xf>
    <xf numFmtId="0" fontId="36" fillId="9" borderId="10" xfId="0" applyFont="1" applyFill="1" applyBorder="1" applyAlignment="1">
      <alignment horizontal="center" vertical="center"/>
    </xf>
    <xf numFmtId="0" fontId="36" fillId="9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35" borderId="10" xfId="0" applyFont="1" applyFill="1" applyBorder="1" applyAlignment="1" quotePrefix="1">
      <alignment vertical="center" wrapText="1"/>
    </xf>
    <xf numFmtId="0" fontId="76" fillId="0" borderId="0" xfId="0" applyFont="1" applyFill="1" applyBorder="1" applyAlignment="1">
      <alignment vertical="center"/>
    </xf>
    <xf numFmtId="0" fontId="37" fillId="35" borderId="10" xfId="0" applyFont="1" applyFill="1" applyBorder="1" applyAlignment="1" quotePrefix="1">
      <alignment horizontal="left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40" fillId="0" borderId="10" xfId="53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 indent="3"/>
    </xf>
    <xf numFmtId="0" fontId="72" fillId="35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0" fontId="44" fillId="36" borderId="10" xfId="0" applyFont="1" applyFill="1" applyBorder="1" applyAlignment="1" applyProtection="1">
      <alignment horizontal="center" vertical="center"/>
      <protection locked="0"/>
    </xf>
    <xf numFmtId="0" fontId="44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 indent="3"/>
      <protection locked="0"/>
    </xf>
    <xf numFmtId="0" fontId="59" fillId="37" borderId="10" xfId="0" applyFont="1" applyFill="1" applyBorder="1" applyAlignment="1" applyProtection="1">
      <alignment horizontal="center" vertical="center"/>
      <protection locked="0"/>
    </xf>
    <xf numFmtId="172" fontId="44" fillId="36" borderId="10" xfId="42" applyNumberFormat="1" applyFont="1" applyFill="1" applyBorder="1" applyAlignment="1" applyProtection="1">
      <alignment horizontal="right" vertical="center" wrapText="1" indent="1"/>
      <protection/>
    </xf>
    <xf numFmtId="172" fontId="0" fillId="0" borderId="10" xfId="42" applyNumberFormat="1" applyFont="1" applyBorder="1" applyAlignment="1" applyProtection="1">
      <alignment horizontal="right" vertical="center" wrapText="1" indent="1"/>
      <protection/>
    </xf>
    <xf numFmtId="172" fontId="59" fillId="37" borderId="10" xfId="42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72" fillId="38" borderId="10" xfId="0" applyFont="1" applyFill="1" applyBorder="1" applyAlignment="1" applyProtection="1">
      <alignment horizontal="center" vertical="center"/>
      <protection locked="0"/>
    </xf>
    <xf numFmtId="172" fontId="80" fillId="35" borderId="10" xfId="42" applyNumberFormat="1" applyFont="1" applyFill="1" applyBorder="1" applyAlignment="1" applyProtection="1">
      <alignment horizontal="right" vertical="center" wrapText="1" indent="1"/>
      <protection/>
    </xf>
    <xf numFmtId="0" fontId="78" fillId="0" borderId="10" xfId="0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 applyProtection="1">
      <alignment/>
      <protection locked="0"/>
    </xf>
    <xf numFmtId="14" fontId="78" fillId="35" borderId="10" xfId="0" applyNumberFormat="1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49" fontId="78" fillId="35" borderId="10" xfId="0" applyNumberFormat="1" applyFont="1" applyFill="1" applyBorder="1" applyAlignment="1">
      <alignment horizontal="center" vertical="center" wrapText="1"/>
    </xf>
    <xf numFmtId="0" fontId="74" fillId="35" borderId="0" xfId="0" applyFont="1" applyFill="1" applyAlignment="1">
      <alignment wrapText="1"/>
    </xf>
    <xf numFmtId="0" fontId="78" fillId="39" borderId="14" xfId="0" applyFont="1" applyFill="1" applyBorder="1" applyAlignment="1">
      <alignment horizontal="center" vertical="center" wrapText="1"/>
    </xf>
    <xf numFmtId="0" fontId="78" fillId="39" borderId="10" xfId="0" applyFont="1" applyFill="1" applyBorder="1" applyAlignment="1">
      <alignment horizontal="center" vertical="center" wrapText="1"/>
    </xf>
    <xf numFmtId="0" fontId="78" fillId="39" borderId="10" xfId="0" applyNumberFormat="1" applyFont="1" applyFill="1" applyBorder="1" applyAlignment="1">
      <alignment horizontal="center" vertical="center" wrapText="1"/>
    </xf>
    <xf numFmtId="0" fontId="74" fillId="39" borderId="0" xfId="0" applyFont="1" applyFill="1" applyAlignment="1">
      <alignment wrapText="1"/>
    </xf>
    <xf numFmtId="0" fontId="0" fillId="0" borderId="10" xfId="0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0" xfId="0" applyFont="1" applyFill="1" applyBorder="1" applyAlignment="1">
      <alignment horizontal="center"/>
    </xf>
    <xf numFmtId="172" fontId="0" fillId="35" borderId="10" xfId="42" applyNumberFormat="1" applyFont="1" applyFill="1" applyBorder="1" applyAlignment="1" applyProtection="1">
      <alignment horizontal="right" vertical="center" wrapText="1" indent="1"/>
      <protection/>
    </xf>
    <xf numFmtId="0" fontId="72" fillId="35" borderId="10" xfId="0" applyFont="1" applyFill="1" applyBorder="1" applyAlignment="1" applyProtection="1">
      <alignment horizontal="center" vertical="center"/>
      <protection locked="0"/>
    </xf>
    <xf numFmtId="0" fontId="72" fillId="35" borderId="10" xfId="0" applyFont="1" applyFill="1" applyBorder="1" applyAlignment="1" applyProtection="1">
      <alignment horizontal="left" vertical="center"/>
      <protection locked="0"/>
    </xf>
    <xf numFmtId="172" fontId="72" fillId="35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>
      <alignment horizontal="center" vertical="center" wrapText="1"/>
    </xf>
    <xf numFmtId="10" fontId="72" fillId="0" borderId="10" xfId="61" applyNumberFormat="1" applyFont="1" applyBorder="1" applyAlignment="1" applyProtection="1">
      <alignment horizontal="right" vertical="center" wrapText="1" indent="1"/>
      <protection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78" fillId="0" borderId="0" xfId="0" applyFont="1" applyAlignment="1">
      <alignment horizontal="center" wrapText="1"/>
    </xf>
    <xf numFmtId="0" fontId="78" fillId="35" borderId="10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/>
    </xf>
    <xf numFmtId="0" fontId="78" fillId="0" borderId="0" xfId="0" applyFont="1" applyAlignment="1">
      <alignment horizontal="right" vertical="center" wrapText="1"/>
    </xf>
    <xf numFmtId="49" fontId="75" fillId="0" borderId="10" xfId="0" applyNumberFormat="1" applyFont="1" applyBorder="1" applyAlignment="1">
      <alignment horizontal="right" vertical="center" wrapText="1"/>
    </xf>
    <xf numFmtId="172" fontId="78" fillId="35" borderId="10" xfId="42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 horizontal="right"/>
    </xf>
    <xf numFmtId="0" fontId="78" fillId="0" borderId="13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172" fontId="9" fillId="39" borderId="10" xfId="0" applyNumberFormat="1" applyFont="1" applyFill="1" applyBorder="1" applyAlignment="1">
      <alignment horizontal="right" vertical="center" wrapText="1"/>
    </xf>
    <xf numFmtId="172" fontId="9" fillId="35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6" fillId="0" borderId="0" xfId="42" applyNumberFormat="1" applyFont="1" applyFill="1" applyBorder="1" applyAlignment="1">
      <alignment horizontal="right" vertical="center" wrapText="1"/>
    </xf>
    <xf numFmtId="0" fontId="74" fillId="0" borderId="0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82" fillId="0" borderId="0" xfId="0" applyFont="1" applyAlignment="1">
      <alignment horizontal="right" wrapText="1"/>
    </xf>
    <xf numFmtId="0" fontId="82" fillId="0" borderId="0" xfId="0" applyFont="1" applyAlignment="1">
      <alignment horizontal="center" wrapText="1"/>
    </xf>
    <xf numFmtId="172" fontId="9" fillId="0" borderId="0" xfId="42" applyNumberFormat="1" applyFont="1" applyFill="1" applyBorder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49" fontId="78" fillId="35" borderId="10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14" fontId="6" fillId="40" borderId="10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14" fontId="6" fillId="40" borderId="10" xfId="0" applyNumberFormat="1" applyFont="1" applyFill="1" applyBorder="1" applyAlignment="1">
      <alignment horizontal="center" vertical="center" wrapText="1"/>
    </xf>
    <xf numFmtId="3" fontId="6" fillId="40" borderId="10" xfId="0" applyNumberFormat="1" applyFont="1" applyFill="1" applyBorder="1" applyAlignment="1">
      <alignment horizontal="right" vertical="center" wrapText="1"/>
    </xf>
    <xf numFmtId="0" fontId="74" fillId="40" borderId="10" xfId="0" applyFont="1" applyFill="1" applyBorder="1" applyAlignment="1">
      <alignment horizontal="center" vertical="center" wrapText="1"/>
    </xf>
    <xf numFmtId="49" fontId="74" fillId="40" borderId="10" xfId="0" applyNumberFormat="1" applyFont="1" applyFill="1" applyBorder="1" applyAlignment="1">
      <alignment horizontal="center" vertical="center" wrapText="1"/>
    </xf>
    <xf numFmtId="14" fontId="74" fillId="40" borderId="10" xfId="0" applyNumberFormat="1" applyFont="1" applyFill="1" applyBorder="1" applyAlignment="1">
      <alignment horizontal="center" vertical="center" wrapText="1"/>
    </xf>
    <xf numFmtId="0" fontId="74" fillId="40" borderId="10" xfId="0" applyNumberFormat="1" applyFont="1" applyFill="1" applyBorder="1" applyAlignment="1">
      <alignment horizontal="center" vertical="center" wrapText="1"/>
    </xf>
    <xf numFmtId="172" fontId="74" fillId="40" borderId="10" xfId="42" applyNumberFormat="1" applyFont="1" applyFill="1" applyBorder="1" applyAlignment="1">
      <alignment horizontal="left" vertical="center" wrapText="1"/>
    </xf>
    <xf numFmtId="3" fontId="4" fillId="40" borderId="10" xfId="0" applyNumberFormat="1" applyFont="1" applyFill="1" applyBorder="1" applyAlignment="1">
      <alignment horizontal="right" vertical="center" wrapText="1"/>
    </xf>
    <xf numFmtId="0" fontId="81" fillId="40" borderId="0" xfId="0" applyFont="1" applyFill="1" applyAlignment="1">
      <alignment wrapText="1"/>
    </xf>
    <xf numFmtId="3" fontId="6" fillId="40" borderId="10" xfId="0" applyNumberFormat="1" applyFont="1" applyFill="1" applyBorder="1" applyAlignment="1">
      <alignment horizontal="right" vertical="center"/>
    </xf>
    <xf numFmtId="0" fontId="74" fillId="40" borderId="0" xfId="0" applyFont="1" applyFill="1" applyAlignment="1">
      <alignment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0" xfId="58" applyFont="1" applyFill="1" applyBorder="1" applyAlignment="1">
      <alignment horizontal="center" vertical="center"/>
      <protection/>
    </xf>
    <xf numFmtId="14" fontId="4" fillId="40" borderId="10" xfId="58" applyNumberFormat="1" applyFont="1" applyFill="1" applyBorder="1" applyAlignment="1">
      <alignment horizontal="center" vertical="center"/>
      <protection/>
    </xf>
    <xf numFmtId="179" fontId="4" fillId="40" borderId="10" xfId="58" applyNumberFormat="1" applyFont="1" applyFill="1" applyBorder="1" applyAlignment="1">
      <alignment horizontal="center" vertical="center"/>
      <protection/>
    </xf>
    <xf numFmtId="0" fontId="4" fillId="40" borderId="10" xfId="58" applyFont="1" applyFill="1" applyBorder="1" applyAlignment="1">
      <alignment horizontal="center" vertical="center" wrapText="1"/>
      <protection/>
    </xf>
    <xf numFmtId="181" fontId="6" fillId="40" borderId="10" xfId="42" applyNumberFormat="1" applyFont="1" applyFill="1" applyBorder="1" applyAlignment="1">
      <alignment horizontal="right" vertical="center" wrapText="1"/>
    </xf>
    <xf numFmtId="181" fontId="4" fillId="40" borderId="10" xfId="42" applyNumberFormat="1" applyFont="1" applyFill="1" applyBorder="1" applyAlignment="1">
      <alignment horizontal="right" vertical="center" wrapText="1"/>
    </xf>
    <xf numFmtId="0" fontId="4" fillId="40" borderId="10" xfId="0" applyNumberFormat="1" applyFont="1" applyFill="1" applyBorder="1" applyAlignment="1">
      <alignment horizontal="center" vertical="center" wrapText="1"/>
    </xf>
    <xf numFmtId="182" fontId="6" fillId="4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4" fillId="40" borderId="0" xfId="0" applyFont="1" applyFill="1" applyAlignment="1">
      <alignment wrapText="1"/>
    </xf>
    <xf numFmtId="0" fontId="6" fillId="40" borderId="10" xfId="0" applyFont="1" applyFill="1" applyBorder="1" applyAlignment="1" applyProtection="1">
      <alignment horizontal="center" vertical="center" wrapText="1"/>
      <protection locked="0"/>
    </xf>
    <xf numFmtId="0" fontId="6" fillId="40" borderId="10" xfId="58" applyFont="1" applyFill="1" applyBorder="1" applyAlignment="1">
      <alignment horizontal="center" vertical="center"/>
      <protection/>
    </xf>
    <xf numFmtId="14" fontId="6" fillId="40" borderId="10" xfId="58" applyNumberFormat="1" applyFont="1" applyFill="1" applyBorder="1" applyAlignment="1">
      <alignment horizontal="center" vertical="center"/>
      <protection/>
    </xf>
    <xf numFmtId="179" fontId="6" fillId="40" borderId="10" xfId="58" applyNumberFormat="1" applyFont="1" applyFill="1" applyBorder="1" applyAlignment="1">
      <alignment horizontal="center" vertical="center"/>
      <protection/>
    </xf>
    <xf numFmtId="0" fontId="6" fillId="40" borderId="10" xfId="58" applyFont="1" applyFill="1" applyBorder="1" applyAlignment="1">
      <alignment horizontal="center" vertical="center" wrapText="1"/>
      <protection/>
    </xf>
    <xf numFmtId="0" fontId="6" fillId="40" borderId="10" xfId="0" applyNumberFormat="1" applyFont="1" applyFill="1" applyBorder="1" applyAlignment="1">
      <alignment horizontal="center" vertical="center" wrapText="1"/>
    </xf>
    <xf numFmtId="172" fontId="6" fillId="40" borderId="10" xfId="42" applyNumberFormat="1" applyFont="1" applyFill="1" applyBorder="1" applyAlignment="1">
      <alignment horizontal="right" vertical="center" wrapText="1"/>
    </xf>
    <xf numFmtId="49" fontId="4" fillId="40" borderId="10" xfId="0" applyNumberFormat="1" applyFont="1" applyFill="1" applyBorder="1" applyAlignment="1">
      <alignment horizontal="center" vertical="center" wrapText="1"/>
    </xf>
    <xf numFmtId="0" fontId="74" fillId="40" borderId="0" xfId="0" applyFont="1" applyFill="1" applyAlignment="1">
      <alignment/>
    </xf>
    <xf numFmtId="172" fontId="6" fillId="40" borderId="10" xfId="42" applyNumberFormat="1" applyFont="1" applyFill="1" applyBorder="1" applyAlignment="1">
      <alignment horizontal="left" vertical="center" wrapText="1"/>
    </xf>
    <xf numFmtId="0" fontId="4" fillId="40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172" fontId="6" fillId="35" borderId="10" xfId="42" applyNumberFormat="1" applyFont="1" applyFill="1" applyBorder="1" applyAlignment="1">
      <alignment horizontal="left" vertical="center" wrapText="1"/>
    </xf>
    <xf numFmtId="172" fontId="6" fillId="35" borderId="10" xfId="42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14" fontId="4" fillId="40" borderId="10" xfId="0" applyNumberFormat="1" applyFont="1" applyFill="1" applyBorder="1" applyAlignment="1">
      <alignment horizontal="center" vertical="center" wrapText="1"/>
    </xf>
    <xf numFmtId="172" fontId="4" fillId="40" borderId="10" xfId="42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2" fontId="6" fillId="40" borderId="10" xfId="42" applyNumberFormat="1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center" vertical="center" wrapText="1"/>
    </xf>
    <xf numFmtId="49" fontId="78" fillId="35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78" fillId="35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4" fillId="0" borderId="13" xfId="0" applyFont="1" applyBorder="1" applyAlignment="1">
      <alignment horizontal="right" vertical="top"/>
    </xf>
    <xf numFmtId="49" fontId="78" fillId="35" borderId="14" xfId="0" applyNumberFormat="1" applyFont="1" applyFill="1" applyBorder="1" applyAlignment="1">
      <alignment horizontal="center" vertical="center" wrapText="1"/>
    </xf>
    <xf numFmtId="49" fontId="78" fillId="35" borderId="16" xfId="0" applyNumberFormat="1" applyFont="1" applyFill="1" applyBorder="1" applyAlignment="1">
      <alignment horizontal="center" vertical="center" wrapText="1"/>
    </xf>
    <xf numFmtId="49" fontId="78" fillId="35" borderId="11" xfId="0" applyNumberFormat="1" applyFont="1" applyFill="1" applyBorder="1" applyAlignment="1">
      <alignment horizontal="center" vertical="center" wrapText="1"/>
    </xf>
    <xf numFmtId="49" fontId="78" fillId="35" borderId="10" xfId="0" applyNumberFormat="1" applyFont="1" applyFill="1" applyBorder="1" applyAlignment="1">
      <alignment horizontal="center" vertical="center" wrapText="1"/>
    </xf>
    <xf numFmtId="49" fontId="78" fillId="35" borderId="14" xfId="0" applyNumberFormat="1" applyFont="1" applyFill="1" applyBorder="1" applyAlignment="1">
      <alignment horizontal="left" vertical="center" wrapText="1"/>
    </xf>
    <xf numFmtId="49" fontId="78" fillId="35" borderId="16" xfId="0" applyNumberFormat="1" applyFont="1" applyFill="1" applyBorder="1" applyAlignment="1">
      <alignment horizontal="left" vertical="center" wrapText="1"/>
    </xf>
    <xf numFmtId="49" fontId="78" fillId="35" borderId="1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9" fillId="35" borderId="14" xfId="0" applyNumberFormat="1" applyFont="1" applyFill="1" applyBorder="1" applyAlignment="1">
      <alignment horizontal="left" vertical="center" wrapText="1"/>
    </xf>
    <xf numFmtId="49" fontId="9" fillId="35" borderId="16" xfId="0" applyNumberFormat="1" applyFont="1" applyFill="1" applyBorder="1" applyAlignment="1">
      <alignment horizontal="left" vertical="center" wrapText="1"/>
    </xf>
    <xf numFmtId="49" fontId="9" fillId="35" borderId="11" xfId="0" applyNumberFormat="1" applyFont="1" applyFill="1" applyBorder="1" applyAlignment="1">
      <alignment horizontal="left" vertical="center" wrapText="1"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5" fillId="41" borderId="1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86" fillId="43" borderId="10" xfId="0" applyFont="1" applyFill="1" applyBorder="1" applyAlignment="1">
      <alignment horizontal="center" vertical="center" wrapText="1"/>
    </xf>
    <xf numFmtId="0" fontId="87" fillId="8" borderId="0" xfId="0" applyFont="1" applyFill="1" applyBorder="1" applyAlignment="1">
      <alignment horizontal="center" vertical="center"/>
    </xf>
    <xf numFmtId="0" fontId="88" fillId="4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 vertical="top"/>
      <protection locked="0"/>
    </xf>
    <xf numFmtId="10" fontId="72" fillId="0" borderId="14" xfId="61" applyNumberFormat="1" applyFont="1" applyBorder="1" applyAlignment="1" applyProtection="1">
      <alignment horizontal="center" vertical="center" wrapText="1"/>
      <protection/>
    </xf>
    <xf numFmtId="10" fontId="72" fillId="0" borderId="16" xfId="61" applyNumberFormat="1" applyFont="1" applyBorder="1" applyAlignment="1" applyProtection="1">
      <alignment horizontal="center" vertical="center" wrapText="1"/>
      <protection/>
    </xf>
    <xf numFmtId="10" fontId="72" fillId="0" borderId="11" xfId="61" applyNumberFormat="1" applyFont="1" applyBorder="1" applyAlignment="1" applyProtection="1">
      <alignment horizontal="center" vertical="center" wrapText="1"/>
      <protection/>
    </xf>
    <xf numFmtId="0" fontId="72" fillId="0" borderId="10" xfId="0" applyFont="1" applyBorder="1" applyAlignment="1" applyProtection="1">
      <alignment horizontal="center" vertical="center"/>
      <protection locked="0"/>
    </xf>
    <xf numFmtId="0" fontId="89" fillId="38" borderId="0" xfId="0" applyFont="1" applyFill="1" applyAlignment="1" applyProtection="1">
      <alignment horizontal="center" vertical="center"/>
      <protection locked="0"/>
    </xf>
    <xf numFmtId="0" fontId="89" fillId="37" borderId="0" xfId="0" applyFont="1" applyFill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5">
    <dxf>
      <font>
        <color indexed="9"/>
      </font>
    </dxf>
    <dxf>
      <font>
        <color indexed="9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indexed="9"/>
      </font>
    </dxf>
    <dxf>
      <fill>
        <patternFill>
          <bgColor rgb="FFFFC000"/>
        </patternFill>
      </fill>
    </dxf>
    <dxf>
      <font>
        <color indexed="9"/>
      </font>
    </dxf>
    <dxf>
      <fill>
        <patternFill>
          <bgColor rgb="FFFFC000"/>
        </patternFill>
      </fill>
    </dxf>
    <dxf>
      <font>
        <color indexed="9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indexed="9"/>
      </font>
    </dxf>
    <dxf>
      <fill>
        <patternFill>
          <bgColor rgb="FFFFC000"/>
        </patternFill>
      </fill>
    </dxf>
    <dxf>
      <font>
        <color indexed="9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indexed="9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9"/>
      </font>
    </dxf>
    <dxf>
      <fill>
        <patternFill>
          <bgColor indexed="12"/>
        </patternFill>
      </fill>
    </dxf>
    <dxf>
      <font>
        <color indexed="13"/>
      </font>
      <fill>
        <patternFill>
          <bgColor indexed="5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339966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2</xdr:row>
      <xdr:rowOff>457200</xdr:rowOff>
    </xdr:from>
    <xdr:to>
      <xdr:col>10</xdr:col>
      <xdr:colOff>466725</xdr:colOff>
      <xdr:row>2</xdr:row>
      <xdr:rowOff>457200</xdr:rowOff>
    </xdr:to>
    <xdr:sp>
      <xdr:nvSpPr>
        <xdr:cNvPr id="1" name="Straight Connector 4"/>
        <xdr:cNvSpPr>
          <a:spLocks/>
        </xdr:cNvSpPr>
      </xdr:nvSpPr>
      <xdr:spPr>
        <a:xfrm>
          <a:off x="7839075" y="733425"/>
          <a:ext cx="1019175" cy="0"/>
        </a:xfrm>
        <a:prstGeom prst="line">
          <a:avLst/>
        </a:prstGeom>
        <a:noFill/>
        <a:ln w="9525" cmpd="sng">
          <a:solidFill>
            <a:srgbClr val="1E1E1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view="pageBreakPreview" zoomScale="70" zoomScaleNormal="85" zoomScaleSheetLayoutView="70" zoomScalePageLayoutView="0" workbookViewId="0" topLeftCell="A1">
      <selection activeCell="K251" sqref="K251"/>
    </sheetView>
  </sheetViews>
  <sheetFormatPr defaultColWidth="9.00390625" defaultRowHeight="15"/>
  <cols>
    <col min="1" max="1" width="6.00390625" style="121" customWidth="1"/>
    <col min="2" max="2" width="13.421875" style="121" customWidth="1"/>
    <col min="3" max="3" width="12.7109375" style="121" customWidth="1"/>
    <col min="4" max="4" width="9.421875" style="121" customWidth="1"/>
    <col min="5" max="5" width="12.8515625" style="121" customWidth="1"/>
    <col min="6" max="6" width="14.28125" style="88" customWidth="1"/>
    <col min="7" max="7" width="10.8515625" style="121" customWidth="1"/>
    <col min="8" max="8" width="15.28125" style="99" customWidth="1"/>
    <col min="9" max="9" width="16.140625" style="92" customWidth="1"/>
    <col min="10" max="10" width="14.8515625" style="119" customWidth="1"/>
    <col min="11" max="11" width="15.8515625" style="101" customWidth="1"/>
    <col min="12" max="12" width="20.28125" style="101" customWidth="1"/>
    <col min="13" max="16384" width="9.00390625" style="2" customWidth="1"/>
  </cols>
  <sheetData>
    <row r="1" spans="1:12" ht="4.5" customHeight="1">
      <c r="A1" s="200"/>
      <c r="B1" s="200"/>
      <c r="C1" s="43"/>
      <c r="D1" s="43"/>
      <c r="E1" s="43"/>
      <c r="F1" s="86"/>
      <c r="G1" s="43"/>
      <c r="H1" s="94"/>
      <c r="I1" s="89"/>
      <c r="J1" s="89"/>
      <c r="K1" s="201"/>
      <c r="L1" s="201"/>
    </row>
    <row r="2" spans="1:12" ht="17.25" customHeight="1">
      <c r="A2" s="204" t="s">
        <v>265</v>
      </c>
      <c r="B2" s="204"/>
      <c r="C2" s="120"/>
      <c r="D2" s="203" t="s">
        <v>684</v>
      </c>
      <c r="E2" s="203"/>
      <c r="F2" s="203"/>
      <c r="G2" s="203"/>
      <c r="H2" s="203"/>
      <c r="I2" s="187" t="s">
        <v>387</v>
      </c>
      <c r="J2" s="187"/>
      <c r="K2" s="187"/>
      <c r="L2" s="187"/>
    </row>
    <row r="3" spans="1:12" ht="40.5" customHeight="1">
      <c r="A3" s="196" t="s">
        <v>409</v>
      </c>
      <c r="B3" s="196"/>
      <c r="C3" s="196"/>
      <c r="D3" s="203"/>
      <c r="E3" s="203"/>
      <c r="F3" s="203"/>
      <c r="G3" s="203"/>
      <c r="H3" s="203"/>
      <c r="I3" s="187"/>
      <c r="J3" s="187"/>
      <c r="K3" s="187"/>
      <c r="L3" s="187"/>
    </row>
    <row r="4" spans="1:12" ht="35.25" customHeight="1">
      <c r="A4" s="204" t="s">
        <v>264</v>
      </c>
      <c r="B4" s="204"/>
      <c r="C4" s="120"/>
      <c r="D4" s="203"/>
      <c r="E4" s="203"/>
      <c r="F4" s="203"/>
      <c r="G4" s="203"/>
      <c r="H4" s="203"/>
      <c r="I4" s="187"/>
      <c r="J4" s="187"/>
      <c r="K4" s="187"/>
      <c r="L4" s="187"/>
    </row>
    <row r="5" spans="1:12" ht="36.75" customHeight="1">
      <c r="A5" s="196" t="s">
        <v>263</v>
      </c>
      <c r="B5" s="196"/>
      <c r="C5" s="196"/>
      <c r="D5" s="43"/>
      <c r="E5" s="43"/>
      <c r="F5" s="86"/>
      <c r="G5" s="43"/>
      <c r="H5" s="94"/>
      <c r="I5" s="187"/>
      <c r="J5" s="187"/>
      <c r="K5" s="187"/>
      <c r="L5" s="187"/>
    </row>
    <row r="6" spans="1:12" ht="20.25" customHeight="1">
      <c r="A6" s="100"/>
      <c r="B6" s="100"/>
      <c r="C6" s="44"/>
      <c r="D6" s="44"/>
      <c r="E6" s="44"/>
      <c r="F6" s="87"/>
      <c r="G6" s="44"/>
      <c r="H6" s="95"/>
      <c r="I6" s="93"/>
      <c r="J6" s="188" t="s">
        <v>2</v>
      </c>
      <c r="K6" s="188"/>
      <c r="L6" s="188"/>
    </row>
    <row r="7" spans="1:12" s="3" customFormat="1" ht="75.75" customHeight="1">
      <c r="A7" s="202" t="s">
        <v>10</v>
      </c>
      <c r="B7" s="122" t="s">
        <v>24</v>
      </c>
      <c r="C7" s="122" t="s">
        <v>25</v>
      </c>
      <c r="D7" s="122" t="s">
        <v>18</v>
      </c>
      <c r="E7" s="122" t="s">
        <v>26</v>
      </c>
      <c r="F7" s="62" t="s">
        <v>19</v>
      </c>
      <c r="G7" s="122" t="s">
        <v>27</v>
      </c>
      <c r="H7" s="124" t="s">
        <v>3</v>
      </c>
      <c r="I7" s="122" t="s">
        <v>4</v>
      </c>
      <c r="J7" s="122" t="s">
        <v>5</v>
      </c>
      <c r="K7" s="102" t="s">
        <v>6</v>
      </c>
      <c r="L7" s="102" t="s">
        <v>8</v>
      </c>
    </row>
    <row r="8" spans="1:12" s="3" customFormat="1" ht="18.75" customHeight="1">
      <c r="A8" s="202"/>
      <c r="B8" s="4">
        <v>1</v>
      </c>
      <c r="C8" s="5" t="s">
        <v>11</v>
      </c>
      <c r="D8" s="5" t="s">
        <v>12</v>
      </c>
      <c r="E8" s="5" t="s">
        <v>13</v>
      </c>
      <c r="F8" s="63" t="s">
        <v>14</v>
      </c>
      <c r="G8" s="5" t="s">
        <v>15</v>
      </c>
      <c r="H8" s="96" t="s">
        <v>16</v>
      </c>
      <c r="I8" s="90" t="s">
        <v>17</v>
      </c>
      <c r="J8" s="90" t="s">
        <v>23</v>
      </c>
      <c r="K8" s="5" t="s">
        <v>21</v>
      </c>
      <c r="L8" s="5" t="s">
        <v>22</v>
      </c>
    </row>
    <row r="9" spans="1:12" s="72" customFormat="1" ht="25.5" customHeight="1">
      <c r="A9" s="69"/>
      <c r="B9" s="70" t="s">
        <v>7</v>
      </c>
      <c r="C9" s="71">
        <f>COUNTA(C10:C255)</f>
        <v>236</v>
      </c>
      <c r="D9" s="71">
        <f>COUNTA(D10:D255)</f>
        <v>236</v>
      </c>
      <c r="E9" s="71">
        <f>COUNTA(E10:E255)</f>
        <v>236</v>
      </c>
      <c r="F9" s="71">
        <f>COUNTA(F10:F255)</f>
        <v>236</v>
      </c>
      <c r="G9" s="71">
        <f>COUNTA(G10:G255)</f>
        <v>236</v>
      </c>
      <c r="H9" s="97">
        <f>SUM(H10:H255)</f>
        <v>244094069</v>
      </c>
      <c r="I9" s="97">
        <f>SUM(I10:I255)</f>
        <v>61895280</v>
      </c>
      <c r="J9" s="97">
        <f>SUM(J10:J255)</f>
        <v>182896970</v>
      </c>
      <c r="K9" s="71">
        <f>COUNTA(K10:K255)</f>
        <v>236</v>
      </c>
      <c r="L9" s="71">
        <f>COUNTA(L10:L255)</f>
        <v>193</v>
      </c>
    </row>
    <row r="10" spans="1:12" s="68" customFormat="1" ht="25.5" customHeight="1">
      <c r="A10" s="66" t="s">
        <v>0</v>
      </c>
      <c r="B10" s="193" t="s">
        <v>28</v>
      </c>
      <c r="C10" s="194"/>
      <c r="D10" s="195"/>
      <c r="E10" s="65"/>
      <c r="F10" s="85"/>
      <c r="G10" s="67"/>
      <c r="H10" s="98"/>
      <c r="I10" s="91"/>
      <c r="J10" s="91"/>
      <c r="K10" s="85"/>
      <c r="L10" s="67"/>
    </row>
    <row r="11" spans="1:12" s="138" customFormat="1" ht="60">
      <c r="A11" s="132">
        <v>1</v>
      </c>
      <c r="B11" s="133" t="s">
        <v>841</v>
      </c>
      <c r="C11" s="134">
        <v>42325</v>
      </c>
      <c r="D11" s="133" t="s">
        <v>842</v>
      </c>
      <c r="E11" s="134">
        <v>42453</v>
      </c>
      <c r="F11" s="127" t="s">
        <v>99</v>
      </c>
      <c r="G11" s="135" t="s">
        <v>843</v>
      </c>
      <c r="H11" s="136">
        <v>12684637</v>
      </c>
      <c r="I11" s="136">
        <v>0</v>
      </c>
      <c r="J11" s="137">
        <v>12684637</v>
      </c>
      <c r="K11" s="135" t="s">
        <v>267</v>
      </c>
      <c r="L11" s="133" t="s">
        <v>844</v>
      </c>
    </row>
    <row r="12" spans="1:12" s="138" customFormat="1" ht="75">
      <c r="A12" s="132">
        <v>2</v>
      </c>
      <c r="B12" s="133" t="s">
        <v>845</v>
      </c>
      <c r="C12" s="134">
        <v>39869</v>
      </c>
      <c r="D12" s="133">
        <v>68</v>
      </c>
      <c r="E12" s="134">
        <v>39931</v>
      </c>
      <c r="F12" s="127" t="s">
        <v>280</v>
      </c>
      <c r="G12" s="135" t="s">
        <v>846</v>
      </c>
      <c r="H12" s="136">
        <v>354100</v>
      </c>
      <c r="I12" s="136">
        <v>0</v>
      </c>
      <c r="J12" s="137">
        <v>354100</v>
      </c>
      <c r="K12" s="135" t="s">
        <v>267</v>
      </c>
      <c r="L12" s="133" t="s">
        <v>847</v>
      </c>
    </row>
    <row r="13" spans="1:12" s="138" customFormat="1" ht="45">
      <c r="A13" s="132">
        <v>3</v>
      </c>
      <c r="B13" s="133" t="s">
        <v>848</v>
      </c>
      <c r="C13" s="134">
        <v>42536</v>
      </c>
      <c r="D13" s="133" t="s">
        <v>849</v>
      </c>
      <c r="E13" s="134">
        <v>42731</v>
      </c>
      <c r="F13" s="127" t="s">
        <v>98</v>
      </c>
      <c r="G13" s="135" t="s">
        <v>850</v>
      </c>
      <c r="H13" s="136">
        <v>33270</v>
      </c>
      <c r="I13" s="137">
        <v>33270</v>
      </c>
      <c r="J13" s="137">
        <v>0</v>
      </c>
      <c r="K13" s="135" t="s">
        <v>275</v>
      </c>
      <c r="L13" s="133"/>
    </row>
    <row r="14" spans="1:12" s="138" customFormat="1" ht="45">
      <c r="A14" s="132">
        <v>4</v>
      </c>
      <c r="B14" s="133" t="s">
        <v>851</v>
      </c>
      <c r="C14" s="134">
        <v>42416</v>
      </c>
      <c r="D14" s="133" t="s">
        <v>852</v>
      </c>
      <c r="E14" s="134">
        <v>42731</v>
      </c>
      <c r="F14" s="127" t="s">
        <v>98</v>
      </c>
      <c r="G14" s="135" t="s">
        <v>853</v>
      </c>
      <c r="H14" s="136">
        <v>32669</v>
      </c>
      <c r="I14" s="136">
        <v>0</v>
      </c>
      <c r="J14" s="137">
        <v>32669</v>
      </c>
      <c r="K14" s="135" t="s">
        <v>388</v>
      </c>
      <c r="L14" s="133" t="s">
        <v>854</v>
      </c>
    </row>
    <row r="15" spans="1:12" s="138" customFormat="1" ht="75">
      <c r="A15" s="132">
        <v>5</v>
      </c>
      <c r="B15" s="133" t="s">
        <v>855</v>
      </c>
      <c r="C15" s="134">
        <v>40871</v>
      </c>
      <c r="D15" s="133" t="s">
        <v>856</v>
      </c>
      <c r="E15" s="134">
        <v>42716</v>
      </c>
      <c r="F15" s="178" t="s">
        <v>115</v>
      </c>
      <c r="G15" s="135" t="s">
        <v>857</v>
      </c>
      <c r="H15" s="136">
        <v>9504817</v>
      </c>
      <c r="I15" s="136">
        <v>0</v>
      </c>
      <c r="J15" s="137">
        <v>9504817</v>
      </c>
      <c r="K15" s="135" t="s">
        <v>267</v>
      </c>
      <c r="L15" s="133" t="s">
        <v>858</v>
      </c>
    </row>
    <row r="16" spans="1:12" s="138" customFormat="1" ht="75">
      <c r="A16" s="132">
        <v>6</v>
      </c>
      <c r="B16" s="133" t="s">
        <v>859</v>
      </c>
      <c r="C16" s="134">
        <v>40877</v>
      </c>
      <c r="D16" s="133" t="s">
        <v>860</v>
      </c>
      <c r="E16" s="134">
        <v>42886</v>
      </c>
      <c r="F16" s="127" t="s">
        <v>280</v>
      </c>
      <c r="G16" s="135" t="s">
        <v>861</v>
      </c>
      <c r="H16" s="136">
        <v>3500</v>
      </c>
      <c r="I16" s="136">
        <v>3500</v>
      </c>
      <c r="J16" s="137">
        <v>0</v>
      </c>
      <c r="K16" s="135" t="s">
        <v>274</v>
      </c>
      <c r="L16" s="133"/>
    </row>
    <row r="17" spans="1:12" s="138" customFormat="1" ht="45">
      <c r="A17" s="132">
        <v>7</v>
      </c>
      <c r="B17" s="133" t="s">
        <v>862</v>
      </c>
      <c r="C17" s="134">
        <v>42753</v>
      </c>
      <c r="D17" s="133" t="s">
        <v>863</v>
      </c>
      <c r="E17" s="134">
        <v>42905</v>
      </c>
      <c r="F17" s="127" t="s">
        <v>98</v>
      </c>
      <c r="G17" s="135" t="s">
        <v>864</v>
      </c>
      <c r="H17" s="136">
        <v>46853</v>
      </c>
      <c r="I17" s="137"/>
      <c r="J17" s="137">
        <v>46853</v>
      </c>
      <c r="K17" s="135" t="s">
        <v>267</v>
      </c>
      <c r="L17" s="133" t="s">
        <v>525</v>
      </c>
    </row>
    <row r="18" spans="1:12" s="138" customFormat="1" ht="45">
      <c r="A18" s="132">
        <v>8</v>
      </c>
      <c r="B18" s="133" t="s">
        <v>865</v>
      </c>
      <c r="C18" s="134">
        <v>42712</v>
      </c>
      <c r="D18" s="133" t="s">
        <v>866</v>
      </c>
      <c r="E18" s="134">
        <v>42886</v>
      </c>
      <c r="F18" s="127" t="s">
        <v>98</v>
      </c>
      <c r="G18" s="135" t="s">
        <v>867</v>
      </c>
      <c r="H18" s="136">
        <v>43913</v>
      </c>
      <c r="I18" s="136">
        <v>0</v>
      </c>
      <c r="J18" s="137">
        <v>43913</v>
      </c>
      <c r="K18" s="135" t="s">
        <v>388</v>
      </c>
      <c r="L18" s="133" t="s">
        <v>854</v>
      </c>
    </row>
    <row r="19" spans="1:12" s="138" customFormat="1" ht="45">
      <c r="A19" s="132">
        <v>9</v>
      </c>
      <c r="B19" s="133" t="s">
        <v>868</v>
      </c>
      <c r="C19" s="134">
        <v>42794</v>
      </c>
      <c r="D19" s="133" t="s">
        <v>626</v>
      </c>
      <c r="E19" s="134">
        <v>42937</v>
      </c>
      <c r="F19" s="178" t="s">
        <v>98</v>
      </c>
      <c r="G19" s="135" t="s">
        <v>869</v>
      </c>
      <c r="H19" s="136">
        <v>51480</v>
      </c>
      <c r="I19" s="136">
        <v>0</v>
      </c>
      <c r="J19" s="137">
        <v>51480</v>
      </c>
      <c r="K19" s="135" t="s">
        <v>271</v>
      </c>
      <c r="L19" s="133" t="s">
        <v>870</v>
      </c>
    </row>
    <row r="20" spans="1:12" s="68" customFormat="1" ht="15">
      <c r="A20" s="125" t="s">
        <v>1</v>
      </c>
      <c r="B20" s="189" t="s">
        <v>390</v>
      </c>
      <c r="C20" s="190"/>
      <c r="D20" s="190"/>
      <c r="E20" s="191"/>
      <c r="F20" s="85"/>
      <c r="G20" s="126"/>
      <c r="H20" s="98"/>
      <c r="I20" s="91"/>
      <c r="J20" s="91"/>
      <c r="K20" s="85"/>
      <c r="L20" s="126"/>
    </row>
    <row r="21" spans="1:12" s="140" customFormat="1" ht="105">
      <c r="A21" s="141">
        <v>1</v>
      </c>
      <c r="B21" s="142" t="s">
        <v>716</v>
      </c>
      <c r="C21" s="143">
        <v>36345</v>
      </c>
      <c r="D21" s="142">
        <v>275</v>
      </c>
      <c r="E21" s="144">
        <v>36400</v>
      </c>
      <c r="F21" s="145" t="s">
        <v>280</v>
      </c>
      <c r="G21" s="145" t="s">
        <v>717</v>
      </c>
      <c r="H21" s="146">
        <v>21750</v>
      </c>
      <c r="I21" s="147">
        <v>0</v>
      </c>
      <c r="J21" s="137">
        <v>21750</v>
      </c>
      <c r="K21" s="148" t="s">
        <v>268</v>
      </c>
      <c r="L21" s="149"/>
    </row>
    <row r="22" spans="1:12" s="140" customFormat="1" ht="90">
      <c r="A22" s="141">
        <v>2</v>
      </c>
      <c r="B22" s="142" t="s">
        <v>718</v>
      </c>
      <c r="C22" s="143">
        <v>36774</v>
      </c>
      <c r="D22" s="142">
        <v>298</v>
      </c>
      <c r="E22" s="144">
        <v>36794</v>
      </c>
      <c r="F22" s="145" t="s">
        <v>280</v>
      </c>
      <c r="G22" s="145" t="s">
        <v>719</v>
      </c>
      <c r="H22" s="146">
        <v>15260</v>
      </c>
      <c r="I22" s="147">
        <v>0</v>
      </c>
      <c r="J22" s="137">
        <v>15260</v>
      </c>
      <c r="K22" s="148" t="s">
        <v>388</v>
      </c>
      <c r="L22" s="149"/>
    </row>
    <row r="23" spans="1:12" s="140" customFormat="1" ht="75">
      <c r="A23" s="141">
        <v>3</v>
      </c>
      <c r="B23" s="142" t="s">
        <v>720</v>
      </c>
      <c r="C23" s="143">
        <v>37189</v>
      </c>
      <c r="D23" s="142">
        <v>345</v>
      </c>
      <c r="E23" s="144">
        <v>37210</v>
      </c>
      <c r="F23" s="145" t="s">
        <v>280</v>
      </c>
      <c r="G23" s="145" t="s">
        <v>721</v>
      </c>
      <c r="H23" s="146">
        <v>28606</v>
      </c>
      <c r="I23" s="147">
        <v>0</v>
      </c>
      <c r="J23" s="137">
        <v>28606</v>
      </c>
      <c r="K23" s="148" t="s">
        <v>268</v>
      </c>
      <c r="L23" s="149"/>
    </row>
    <row r="24" spans="1:12" s="140" customFormat="1" ht="75">
      <c r="A24" s="141">
        <v>4</v>
      </c>
      <c r="B24" s="142" t="s">
        <v>722</v>
      </c>
      <c r="C24" s="143">
        <v>38049</v>
      </c>
      <c r="D24" s="142">
        <v>171</v>
      </c>
      <c r="E24" s="144">
        <v>38084</v>
      </c>
      <c r="F24" s="145" t="s">
        <v>280</v>
      </c>
      <c r="G24" s="145" t="s">
        <v>723</v>
      </c>
      <c r="H24" s="146">
        <v>103546</v>
      </c>
      <c r="I24" s="147">
        <v>0</v>
      </c>
      <c r="J24" s="137">
        <v>103546</v>
      </c>
      <c r="K24" s="148" t="s">
        <v>388</v>
      </c>
      <c r="L24" s="149"/>
    </row>
    <row r="25" spans="1:12" s="140" customFormat="1" ht="75">
      <c r="A25" s="141">
        <v>5</v>
      </c>
      <c r="B25" s="142" t="s">
        <v>724</v>
      </c>
      <c r="C25" s="143">
        <v>38071</v>
      </c>
      <c r="D25" s="142">
        <v>174</v>
      </c>
      <c r="E25" s="144">
        <v>38084</v>
      </c>
      <c r="F25" s="145" t="s">
        <v>280</v>
      </c>
      <c r="G25" s="145" t="s">
        <v>725</v>
      </c>
      <c r="H25" s="146">
        <v>96940</v>
      </c>
      <c r="I25" s="147">
        <v>0</v>
      </c>
      <c r="J25" s="137">
        <v>96940</v>
      </c>
      <c r="K25" s="148" t="s">
        <v>388</v>
      </c>
      <c r="L25" s="149"/>
    </row>
    <row r="26" spans="1:12" s="140" customFormat="1" ht="75">
      <c r="A26" s="141">
        <v>6</v>
      </c>
      <c r="B26" s="142" t="s">
        <v>726</v>
      </c>
      <c r="C26" s="143">
        <v>38369</v>
      </c>
      <c r="D26" s="142">
        <v>336</v>
      </c>
      <c r="E26" s="144">
        <v>38488</v>
      </c>
      <c r="F26" s="145" t="s">
        <v>280</v>
      </c>
      <c r="G26" s="145" t="s">
        <v>727</v>
      </c>
      <c r="H26" s="146">
        <v>44400</v>
      </c>
      <c r="I26" s="147">
        <v>0</v>
      </c>
      <c r="J26" s="137">
        <v>44400</v>
      </c>
      <c r="K26" s="148" t="s">
        <v>388</v>
      </c>
      <c r="L26" s="149"/>
    </row>
    <row r="27" spans="1:12" s="140" customFormat="1" ht="150">
      <c r="A27" s="141">
        <v>7</v>
      </c>
      <c r="B27" s="142" t="s">
        <v>728</v>
      </c>
      <c r="C27" s="143">
        <v>41690</v>
      </c>
      <c r="D27" s="142">
        <v>820</v>
      </c>
      <c r="E27" s="144">
        <v>41737</v>
      </c>
      <c r="F27" s="145" t="s">
        <v>280</v>
      </c>
      <c r="G27" s="145" t="s">
        <v>729</v>
      </c>
      <c r="H27" s="146">
        <v>1270979</v>
      </c>
      <c r="I27" s="147">
        <v>0</v>
      </c>
      <c r="J27" s="137">
        <v>1270979</v>
      </c>
      <c r="K27" s="148" t="s">
        <v>267</v>
      </c>
      <c r="L27" s="150"/>
    </row>
    <row r="28" spans="1:12" s="151" customFormat="1" ht="90">
      <c r="A28" s="141">
        <v>8</v>
      </c>
      <c r="B28" s="142" t="s">
        <v>730</v>
      </c>
      <c r="C28" s="143">
        <v>41750</v>
      </c>
      <c r="D28" s="142">
        <v>1080</v>
      </c>
      <c r="E28" s="144">
        <v>41806</v>
      </c>
      <c r="F28" s="145" t="s">
        <v>280</v>
      </c>
      <c r="G28" s="145" t="s">
        <v>731</v>
      </c>
      <c r="H28" s="146">
        <v>58870</v>
      </c>
      <c r="I28" s="147">
        <v>0</v>
      </c>
      <c r="J28" s="137">
        <v>58870</v>
      </c>
      <c r="K28" s="148" t="s">
        <v>267</v>
      </c>
      <c r="L28" s="150"/>
    </row>
    <row r="29" spans="1:12" s="151" customFormat="1" ht="135">
      <c r="A29" s="141">
        <v>9</v>
      </c>
      <c r="B29" s="142" t="s">
        <v>732</v>
      </c>
      <c r="C29" s="143">
        <v>42038</v>
      </c>
      <c r="D29" s="142">
        <v>111</v>
      </c>
      <c r="E29" s="144">
        <v>42297</v>
      </c>
      <c r="F29" s="145" t="s">
        <v>116</v>
      </c>
      <c r="G29" s="145" t="s">
        <v>733</v>
      </c>
      <c r="H29" s="146">
        <v>1018618</v>
      </c>
      <c r="I29" s="147">
        <v>0</v>
      </c>
      <c r="J29" s="137">
        <v>1018618</v>
      </c>
      <c r="K29" s="148" t="s">
        <v>388</v>
      </c>
      <c r="L29" s="127"/>
    </row>
    <row r="30" spans="1:12" s="151" customFormat="1" ht="210">
      <c r="A30" s="141">
        <v>10</v>
      </c>
      <c r="B30" s="142" t="s">
        <v>734</v>
      </c>
      <c r="C30" s="143">
        <v>42002</v>
      </c>
      <c r="D30" s="142">
        <v>256</v>
      </c>
      <c r="E30" s="144">
        <v>42346</v>
      </c>
      <c r="F30" s="145" t="s">
        <v>90</v>
      </c>
      <c r="G30" s="145" t="s">
        <v>735</v>
      </c>
      <c r="H30" s="146">
        <v>2119202</v>
      </c>
      <c r="I30" s="147">
        <v>2119202</v>
      </c>
      <c r="J30" s="137">
        <v>0</v>
      </c>
      <c r="K30" s="148" t="s">
        <v>274</v>
      </c>
      <c r="L30" s="127"/>
    </row>
    <row r="31" spans="1:12" s="151" customFormat="1" ht="165">
      <c r="A31" s="141">
        <v>11</v>
      </c>
      <c r="B31" s="142" t="s">
        <v>730</v>
      </c>
      <c r="C31" s="143">
        <v>42576</v>
      </c>
      <c r="D31" s="142">
        <v>10</v>
      </c>
      <c r="E31" s="144">
        <v>42653</v>
      </c>
      <c r="F31" s="145" t="s">
        <v>127</v>
      </c>
      <c r="G31" s="141" t="s">
        <v>736</v>
      </c>
      <c r="H31" s="146">
        <v>20247273</v>
      </c>
      <c r="I31" s="147">
        <v>281041</v>
      </c>
      <c r="J31" s="137">
        <v>19966232</v>
      </c>
      <c r="K31" s="148" t="s">
        <v>267</v>
      </c>
      <c r="L31" s="149" t="s">
        <v>737</v>
      </c>
    </row>
    <row r="32" spans="1:12" s="151" customFormat="1" ht="105">
      <c r="A32" s="141">
        <v>12</v>
      </c>
      <c r="B32" s="142" t="s">
        <v>738</v>
      </c>
      <c r="C32" s="143">
        <v>42597</v>
      </c>
      <c r="D32" s="142">
        <v>720</v>
      </c>
      <c r="E32" s="144">
        <v>42814</v>
      </c>
      <c r="F32" s="145" t="s">
        <v>280</v>
      </c>
      <c r="G32" s="141" t="s">
        <v>739</v>
      </c>
      <c r="H32" s="146">
        <v>351026</v>
      </c>
      <c r="I32" s="147">
        <v>0</v>
      </c>
      <c r="J32" s="137">
        <v>351026</v>
      </c>
      <c r="K32" s="148" t="s">
        <v>267</v>
      </c>
      <c r="L32" s="149" t="s">
        <v>740</v>
      </c>
    </row>
    <row r="33" spans="1:12" s="151" customFormat="1" ht="135">
      <c r="A33" s="141">
        <v>13</v>
      </c>
      <c r="B33" s="142" t="s">
        <v>741</v>
      </c>
      <c r="C33" s="143">
        <v>42557</v>
      </c>
      <c r="D33" s="142">
        <v>721</v>
      </c>
      <c r="E33" s="144">
        <v>42814</v>
      </c>
      <c r="F33" s="145" t="s">
        <v>280</v>
      </c>
      <c r="G33" s="145" t="s">
        <v>742</v>
      </c>
      <c r="H33" s="146">
        <v>2450884</v>
      </c>
      <c r="I33" s="147">
        <v>200000</v>
      </c>
      <c r="J33" s="137">
        <v>2250884</v>
      </c>
      <c r="K33" s="148" t="s">
        <v>267</v>
      </c>
      <c r="L33" s="149" t="s">
        <v>740</v>
      </c>
    </row>
    <row r="34" spans="1:12" s="151" customFormat="1" ht="150">
      <c r="A34" s="141">
        <v>14</v>
      </c>
      <c r="B34" s="142" t="s">
        <v>743</v>
      </c>
      <c r="C34" s="143">
        <v>41494</v>
      </c>
      <c r="D34" s="142">
        <v>230</v>
      </c>
      <c r="E34" s="144">
        <v>41586</v>
      </c>
      <c r="F34" s="145" t="s">
        <v>283</v>
      </c>
      <c r="G34" s="145" t="s">
        <v>744</v>
      </c>
      <c r="H34" s="146">
        <v>21348532</v>
      </c>
      <c r="I34" s="147"/>
      <c r="J34" s="137">
        <v>21348532</v>
      </c>
      <c r="K34" s="148" t="s">
        <v>388</v>
      </c>
      <c r="L34" s="152" t="s">
        <v>745</v>
      </c>
    </row>
    <row r="35" spans="1:12" s="151" customFormat="1" ht="90">
      <c r="A35" s="141">
        <v>15</v>
      </c>
      <c r="B35" s="142" t="s">
        <v>746</v>
      </c>
      <c r="C35" s="143">
        <v>41442</v>
      </c>
      <c r="D35" s="142">
        <v>277</v>
      </c>
      <c r="E35" s="144">
        <v>41586</v>
      </c>
      <c r="F35" s="145" t="s">
        <v>116</v>
      </c>
      <c r="G35" s="145" t="s">
        <v>747</v>
      </c>
      <c r="H35" s="146">
        <v>622646</v>
      </c>
      <c r="I35" s="147">
        <v>0</v>
      </c>
      <c r="J35" s="137">
        <v>622646</v>
      </c>
      <c r="K35" s="148" t="s">
        <v>272</v>
      </c>
      <c r="L35" s="150" t="s">
        <v>748</v>
      </c>
    </row>
    <row r="36" spans="1:12" s="151" customFormat="1" ht="90">
      <c r="A36" s="141">
        <v>16</v>
      </c>
      <c r="B36" s="142" t="s">
        <v>749</v>
      </c>
      <c r="C36" s="143">
        <v>41779</v>
      </c>
      <c r="D36" s="142">
        <v>333</v>
      </c>
      <c r="E36" s="144">
        <v>41961</v>
      </c>
      <c r="F36" s="145" t="s">
        <v>280</v>
      </c>
      <c r="G36" s="145" t="s">
        <v>750</v>
      </c>
      <c r="H36" s="146">
        <v>405748</v>
      </c>
      <c r="I36" s="147">
        <v>40000</v>
      </c>
      <c r="J36" s="137">
        <v>365748</v>
      </c>
      <c r="K36" s="148" t="s">
        <v>267</v>
      </c>
      <c r="L36" s="150" t="s">
        <v>751</v>
      </c>
    </row>
    <row r="37" spans="1:12" s="151" customFormat="1" ht="165">
      <c r="A37" s="141">
        <v>17</v>
      </c>
      <c r="B37" s="142" t="s">
        <v>752</v>
      </c>
      <c r="C37" s="143">
        <v>42531</v>
      </c>
      <c r="D37" s="142">
        <v>1085</v>
      </c>
      <c r="E37" s="144">
        <v>42608</v>
      </c>
      <c r="F37" s="145" t="s">
        <v>283</v>
      </c>
      <c r="G37" s="145" t="s">
        <v>753</v>
      </c>
      <c r="H37" s="146">
        <v>204036</v>
      </c>
      <c r="I37" s="147">
        <v>204036</v>
      </c>
      <c r="J37" s="137">
        <v>0</v>
      </c>
      <c r="K37" s="148" t="s">
        <v>274</v>
      </c>
      <c r="L37" s="152" t="s">
        <v>754</v>
      </c>
    </row>
    <row r="38" spans="1:12" s="151" customFormat="1" ht="135">
      <c r="A38" s="141">
        <v>18</v>
      </c>
      <c r="B38" s="142" t="s">
        <v>755</v>
      </c>
      <c r="C38" s="143">
        <v>42550</v>
      </c>
      <c r="D38" s="142">
        <v>50</v>
      </c>
      <c r="E38" s="144">
        <v>42663</v>
      </c>
      <c r="F38" s="145" t="s">
        <v>116</v>
      </c>
      <c r="G38" s="145" t="s">
        <v>756</v>
      </c>
      <c r="H38" s="146">
        <v>3116936</v>
      </c>
      <c r="I38" s="147">
        <v>0</v>
      </c>
      <c r="J38" s="137">
        <v>3116936</v>
      </c>
      <c r="K38" s="148" t="s">
        <v>267</v>
      </c>
      <c r="L38" s="152" t="s">
        <v>757</v>
      </c>
    </row>
    <row r="39" spans="1:12" s="151" customFormat="1" ht="120">
      <c r="A39" s="141">
        <v>19</v>
      </c>
      <c r="B39" s="142" t="s">
        <v>758</v>
      </c>
      <c r="C39" s="143">
        <v>42611</v>
      </c>
      <c r="D39" s="142">
        <v>51</v>
      </c>
      <c r="E39" s="144">
        <v>42663</v>
      </c>
      <c r="F39" s="145" t="s">
        <v>116</v>
      </c>
      <c r="G39" s="145" t="s">
        <v>759</v>
      </c>
      <c r="H39" s="146">
        <v>2256876</v>
      </c>
      <c r="I39" s="147">
        <v>1902000</v>
      </c>
      <c r="J39" s="137">
        <v>354876</v>
      </c>
      <c r="K39" s="148" t="s">
        <v>267</v>
      </c>
      <c r="L39" s="152" t="s">
        <v>757</v>
      </c>
    </row>
    <row r="40" spans="1:12" s="151" customFormat="1" ht="120">
      <c r="A40" s="141">
        <v>20</v>
      </c>
      <c r="B40" s="142" t="s">
        <v>760</v>
      </c>
      <c r="C40" s="143">
        <v>41515</v>
      </c>
      <c r="D40" s="142">
        <v>109</v>
      </c>
      <c r="E40" s="144">
        <v>41563</v>
      </c>
      <c r="F40" s="145" t="s">
        <v>116</v>
      </c>
      <c r="G40" s="145" t="s">
        <v>761</v>
      </c>
      <c r="H40" s="146">
        <v>3245613</v>
      </c>
      <c r="I40" s="147">
        <v>0</v>
      </c>
      <c r="J40" s="137">
        <v>3245613</v>
      </c>
      <c r="K40" s="148" t="s">
        <v>388</v>
      </c>
      <c r="L40" s="152"/>
    </row>
    <row r="41" spans="1:12" s="151" customFormat="1" ht="105">
      <c r="A41" s="141">
        <v>21</v>
      </c>
      <c r="B41" s="142" t="s">
        <v>762</v>
      </c>
      <c r="C41" s="143">
        <v>41509</v>
      </c>
      <c r="D41" s="142">
        <v>251</v>
      </c>
      <c r="E41" s="144">
        <v>41586</v>
      </c>
      <c r="F41" s="145" t="s">
        <v>113</v>
      </c>
      <c r="G41" s="145" t="s">
        <v>763</v>
      </c>
      <c r="H41" s="146">
        <v>9162151</v>
      </c>
      <c r="I41" s="147">
        <v>0</v>
      </c>
      <c r="J41" s="137">
        <v>9162151</v>
      </c>
      <c r="K41" s="148" t="s">
        <v>388</v>
      </c>
      <c r="L41" s="152"/>
    </row>
    <row r="42" spans="1:12" s="151" customFormat="1" ht="120">
      <c r="A42" s="141">
        <v>22</v>
      </c>
      <c r="B42" s="142" t="s">
        <v>764</v>
      </c>
      <c r="C42" s="143">
        <v>41754</v>
      </c>
      <c r="D42" s="142">
        <v>36</v>
      </c>
      <c r="E42" s="144">
        <v>41929</v>
      </c>
      <c r="F42" s="145" t="s">
        <v>280</v>
      </c>
      <c r="G42" s="145" t="s">
        <v>765</v>
      </c>
      <c r="H42" s="146">
        <v>5986141</v>
      </c>
      <c r="I42" s="147">
        <v>5986141</v>
      </c>
      <c r="J42" s="137">
        <v>0</v>
      </c>
      <c r="K42" s="148" t="s">
        <v>274</v>
      </c>
      <c r="L42" s="127"/>
    </row>
    <row r="43" spans="1:12" s="151" customFormat="1" ht="135">
      <c r="A43" s="141">
        <v>23</v>
      </c>
      <c r="B43" s="142" t="s">
        <v>766</v>
      </c>
      <c r="C43" s="143">
        <v>41880</v>
      </c>
      <c r="D43" s="142">
        <v>402</v>
      </c>
      <c r="E43" s="144">
        <v>41974</v>
      </c>
      <c r="F43" s="145" t="s">
        <v>280</v>
      </c>
      <c r="G43" s="145" t="s">
        <v>767</v>
      </c>
      <c r="H43" s="146">
        <v>567336</v>
      </c>
      <c r="I43" s="147">
        <v>0</v>
      </c>
      <c r="J43" s="137">
        <v>567336</v>
      </c>
      <c r="K43" s="148" t="s">
        <v>388</v>
      </c>
      <c r="L43" s="150"/>
    </row>
    <row r="44" spans="1:12" s="151" customFormat="1" ht="225">
      <c r="A44" s="141">
        <v>24</v>
      </c>
      <c r="B44" s="153" t="s">
        <v>768</v>
      </c>
      <c r="C44" s="154">
        <v>40365</v>
      </c>
      <c r="D44" s="153">
        <v>319</v>
      </c>
      <c r="E44" s="155">
        <v>42383</v>
      </c>
      <c r="F44" s="156" t="s">
        <v>280</v>
      </c>
      <c r="G44" s="156" t="s">
        <v>769</v>
      </c>
      <c r="H44" s="146">
        <v>25894126</v>
      </c>
      <c r="I44" s="146">
        <v>0</v>
      </c>
      <c r="J44" s="137">
        <v>25894126</v>
      </c>
      <c r="K44" s="148" t="s">
        <v>388</v>
      </c>
      <c r="L44" s="150"/>
    </row>
    <row r="45" spans="1:12" s="151" customFormat="1" ht="225">
      <c r="A45" s="141">
        <v>25</v>
      </c>
      <c r="B45" s="153" t="s">
        <v>770</v>
      </c>
      <c r="C45" s="154">
        <v>40434</v>
      </c>
      <c r="D45" s="153">
        <v>320</v>
      </c>
      <c r="E45" s="155">
        <v>42383</v>
      </c>
      <c r="F45" s="156" t="s">
        <v>115</v>
      </c>
      <c r="G45" s="156" t="s">
        <v>769</v>
      </c>
      <c r="H45" s="146">
        <v>12511705</v>
      </c>
      <c r="I45" s="146">
        <v>0</v>
      </c>
      <c r="J45" s="137">
        <v>12511705</v>
      </c>
      <c r="K45" s="148" t="s">
        <v>388</v>
      </c>
      <c r="L45" s="150"/>
    </row>
    <row r="46" spans="1:12" s="151" customFormat="1" ht="150">
      <c r="A46" s="141">
        <v>26</v>
      </c>
      <c r="B46" s="142" t="s">
        <v>771</v>
      </c>
      <c r="C46" s="143">
        <v>42629</v>
      </c>
      <c r="D46" s="142">
        <v>691</v>
      </c>
      <c r="E46" s="144">
        <v>42801</v>
      </c>
      <c r="F46" s="156" t="s">
        <v>116</v>
      </c>
      <c r="G46" s="145" t="s">
        <v>772</v>
      </c>
      <c r="H46" s="146">
        <v>44581063</v>
      </c>
      <c r="I46" s="147">
        <v>44581063</v>
      </c>
      <c r="J46" s="137">
        <v>0</v>
      </c>
      <c r="K46" s="148" t="s">
        <v>275</v>
      </c>
      <c r="L46" s="150"/>
    </row>
    <row r="47" spans="1:12" s="151" customFormat="1" ht="120">
      <c r="A47" s="141">
        <v>27</v>
      </c>
      <c r="B47" s="142" t="s">
        <v>773</v>
      </c>
      <c r="C47" s="143">
        <v>41694</v>
      </c>
      <c r="D47" s="142">
        <v>746</v>
      </c>
      <c r="E47" s="144">
        <v>42506</v>
      </c>
      <c r="F47" s="145" t="s">
        <v>283</v>
      </c>
      <c r="G47" s="145" t="s">
        <v>774</v>
      </c>
      <c r="H47" s="146">
        <v>900057</v>
      </c>
      <c r="I47" s="147">
        <v>0</v>
      </c>
      <c r="J47" s="137">
        <v>900057</v>
      </c>
      <c r="K47" s="148" t="s">
        <v>388</v>
      </c>
      <c r="L47" s="127" t="s">
        <v>745</v>
      </c>
    </row>
    <row r="48" spans="1:12" s="151" customFormat="1" ht="105">
      <c r="A48" s="141">
        <v>28</v>
      </c>
      <c r="B48" s="142" t="s">
        <v>775</v>
      </c>
      <c r="C48" s="143">
        <v>42464</v>
      </c>
      <c r="D48" s="142">
        <v>898</v>
      </c>
      <c r="E48" s="144">
        <v>42555</v>
      </c>
      <c r="F48" s="145" t="s">
        <v>283</v>
      </c>
      <c r="G48" s="145" t="s">
        <v>776</v>
      </c>
      <c r="H48" s="146">
        <v>104803</v>
      </c>
      <c r="I48" s="147">
        <v>6500</v>
      </c>
      <c r="J48" s="137">
        <v>98303</v>
      </c>
      <c r="K48" s="148" t="s">
        <v>267</v>
      </c>
      <c r="L48" s="150" t="s">
        <v>777</v>
      </c>
    </row>
    <row r="49" spans="1:12" s="151" customFormat="1" ht="90">
      <c r="A49" s="141">
        <v>29</v>
      </c>
      <c r="B49" s="142" t="s">
        <v>778</v>
      </c>
      <c r="C49" s="143">
        <v>41726</v>
      </c>
      <c r="D49" s="142">
        <v>1078</v>
      </c>
      <c r="E49" s="144">
        <v>41806</v>
      </c>
      <c r="F49" s="145" t="s">
        <v>90</v>
      </c>
      <c r="G49" s="145" t="s">
        <v>779</v>
      </c>
      <c r="H49" s="146">
        <v>429872</v>
      </c>
      <c r="I49" s="147">
        <v>0</v>
      </c>
      <c r="J49" s="137">
        <v>429872</v>
      </c>
      <c r="K49" s="148" t="s">
        <v>267</v>
      </c>
      <c r="L49" s="149" t="s">
        <v>780</v>
      </c>
    </row>
    <row r="50" spans="1:12" s="151" customFormat="1" ht="195">
      <c r="A50" s="141">
        <v>30</v>
      </c>
      <c r="B50" s="142" t="s">
        <v>781</v>
      </c>
      <c r="C50" s="143">
        <v>41942</v>
      </c>
      <c r="D50" s="142">
        <v>257</v>
      </c>
      <c r="E50" s="144">
        <v>42346</v>
      </c>
      <c r="F50" s="145" t="s">
        <v>90</v>
      </c>
      <c r="G50" s="145" t="s">
        <v>782</v>
      </c>
      <c r="H50" s="146">
        <v>544650</v>
      </c>
      <c r="I50" s="147">
        <v>0</v>
      </c>
      <c r="J50" s="137">
        <v>544650</v>
      </c>
      <c r="K50" s="148" t="s">
        <v>267</v>
      </c>
      <c r="L50" s="152" t="s">
        <v>780</v>
      </c>
    </row>
    <row r="51" spans="1:12" s="151" customFormat="1" ht="105">
      <c r="A51" s="141">
        <v>31</v>
      </c>
      <c r="B51" s="142" t="s">
        <v>755</v>
      </c>
      <c r="C51" s="143">
        <v>42108</v>
      </c>
      <c r="D51" s="142">
        <v>702</v>
      </c>
      <c r="E51" s="144">
        <v>42499</v>
      </c>
      <c r="F51" s="145" t="s">
        <v>280</v>
      </c>
      <c r="G51" s="145" t="s">
        <v>783</v>
      </c>
      <c r="H51" s="146">
        <v>992076</v>
      </c>
      <c r="I51" s="147">
        <v>0</v>
      </c>
      <c r="J51" s="137">
        <v>992076</v>
      </c>
      <c r="K51" s="148" t="s">
        <v>267</v>
      </c>
      <c r="L51" s="150" t="s">
        <v>784</v>
      </c>
    </row>
    <row r="52" spans="1:12" s="151" customFormat="1" ht="75">
      <c r="A52" s="141">
        <v>32</v>
      </c>
      <c r="B52" s="142" t="s">
        <v>720</v>
      </c>
      <c r="C52" s="143">
        <v>35271</v>
      </c>
      <c r="D52" s="142">
        <v>28</v>
      </c>
      <c r="E52" s="144">
        <v>35279</v>
      </c>
      <c r="F52" s="145" t="s">
        <v>280</v>
      </c>
      <c r="G52" s="145" t="s">
        <v>785</v>
      </c>
      <c r="H52" s="146">
        <v>38161</v>
      </c>
      <c r="I52" s="147"/>
      <c r="J52" s="137">
        <v>38161</v>
      </c>
      <c r="K52" s="148" t="s">
        <v>267</v>
      </c>
      <c r="L52" s="150" t="s">
        <v>786</v>
      </c>
    </row>
    <row r="53" spans="1:12" s="151" customFormat="1" ht="60">
      <c r="A53" s="141">
        <v>33</v>
      </c>
      <c r="B53" s="142" t="s">
        <v>787</v>
      </c>
      <c r="C53" s="143">
        <v>41296</v>
      </c>
      <c r="D53" s="142">
        <v>1354</v>
      </c>
      <c r="E53" s="144">
        <v>41502</v>
      </c>
      <c r="F53" s="145" t="s">
        <v>283</v>
      </c>
      <c r="G53" s="145" t="s">
        <v>788</v>
      </c>
      <c r="H53" s="146">
        <v>112454</v>
      </c>
      <c r="I53" s="147">
        <v>7000</v>
      </c>
      <c r="J53" s="137">
        <v>105454</v>
      </c>
      <c r="K53" s="148" t="s">
        <v>267</v>
      </c>
      <c r="L53" s="150" t="s">
        <v>466</v>
      </c>
    </row>
    <row r="54" spans="1:12" s="151" customFormat="1" ht="30">
      <c r="A54" s="141">
        <v>34</v>
      </c>
      <c r="B54" s="142" t="s">
        <v>789</v>
      </c>
      <c r="C54" s="143">
        <v>40794</v>
      </c>
      <c r="D54" s="142">
        <v>30</v>
      </c>
      <c r="E54" s="144">
        <v>40826</v>
      </c>
      <c r="F54" s="145" t="s">
        <v>113</v>
      </c>
      <c r="G54" s="145" t="s">
        <v>790</v>
      </c>
      <c r="H54" s="146">
        <v>43877</v>
      </c>
      <c r="I54" s="147">
        <v>0</v>
      </c>
      <c r="J54" s="137">
        <v>43877</v>
      </c>
      <c r="K54" s="148" t="s">
        <v>267</v>
      </c>
      <c r="L54" s="150" t="s">
        <v>791</v>
      </c>
    </row>
    <row r="55" spans="1:12" s="151" customFormat="1" ht="45">
      <c r="A55" s="141">
        <v>35</v>
      </c>
      <c r="B55" s="142" t="s">
        <v>792</v>
      </c>
      <c r="C55" s="143">
        <v>41547</v>
      </c>
      <c r="D55" s="142">
        <v>412</v>
      </c>
      <c r="E55" s="144">
        <v>41625</v>
      </c>
      <c r="F55" s="145" t="s">
        <v>90</v>
      </c>
      <c r="G55" s="145" t="s">
        <v>793</v>
      </c>
      <c r="H55" s="146">
        <v>2275826</v>
      </c>
      <c r="I55" s="147">
        <v>0</v>
      </c>
      <c r="J55" s="137">
        <v>2275826</v>
      </c>
      <c r="K55" s="148" t="s">
        <v>267</v>
      </c>
      <c r="L55" s="152" t="s">
        <v>794</v>
      </c>
    </row>
    <row r="56" spans="1:12" s="151" customFormat="1" ht="60">
      <c r="A56" s="141">
        <v>36</v>
      </c>
      <c r="B56" s="142" t="s">
        <v>795</v>
      </c>
      <c r="C56" s="143" t="s">
        <v>796</v>
      </c>
      <c r="D56" s="142">
        <v>1189</v>
      </c>
      <c r="E56" s="144">
        <v>42285</v>
      </c>
      <c r="F56" s="145" t="s">
        <v>90</v>
      </c>
      <c r="G56" s="145" t="s">
        <v>797</v>
      </c>
      <c r="H56" s="146">
        <v>117542</v>
      </c>
      <c r="I56" s="147">
        <v>30000</v>
      </c>
      <c r="J56" s="137">
        <v>87542</v>
      </c>
      <c r="K56" s="148" t="s">
        <v>267</v>
      </c>
      <c r="L56" s="152" t="s">
        <v>798</v>
      </c>
    </row>
    <row r="57" spans="1:12" s="151" customFormat="1" ht="60">
      <c r="A57" s="141">
        <v>37</v>
      </c>
      <c r="B57" s="142" t="s">
        <v>732</v>
      </c>
      <c r="C57" s="143" t="s">
        <v>799</v>
      </c>
      <c r="D57" s="142">
        <v>899</v>
      </c>
      <c r="E57" s="144">
        <v>42555</v>
      </c>
      <c r="F57" s="145" t="s">
        <v>283</v>
      </c>
      <c r="G57" s="145" t="s">
        <v>800</v>
      </c>
      <c r="H57" s="146">
        <v>46117</v>
      </c>
      <c r="I57" s="147">
        <v>21500</v>
      </c>
      <c r="J57" s="137">
        <v>24617</v>
      </c>
      <c r="K57" s="148" t="s">
        <v>267</v>
      </c>
      <c r="L57" s="127" t="s">
        <v>466</v>
      </c>
    </row>
    <row r="58" spans="1:12" s="151" customFormat="1" ht="45">
      <c r="A58" s="141">
        <v>38</v>
      </c>
      <c r="B58" s="142" t="s">
        <v>801</v>
      </c>
      <c r="C58" s="143">
        <v>41374</v>
      </c>
      <c r="D58" s="142">
        <v>1233</v>
      </c>
      <c r="E58" s="144">
        <v>41471</v>
      </c>
      <c r="F58" s="145" t="s">
        <v>116</v>
      </c>
      <c r="G58" s="145" t="s">
        <v>802</v>
      </c>
      <c r="H58" s="146">
        <v>41523</v>
      </c>
      <c r="I58" s="147">
        <v>9000</v>
      </c>
      <c r="J58" s="137">
        <v>32523</v>
      </c>
      <c r="K58" s="148" t="s">
        <v>267</v>
      </c>
      <c r="L58" s="127" t="s">
        <v>803</v>
      </c>
    </row>
    <row r="59" spans="1:12" s="151" customFormat="1" ht="75">
      <c r="A59" s="141">
        <v>39</v>
      </c>
      <c r="B59" s="142" t="s">
        <v>804</v>
      </c>
      <c r="C59" s="143">
        <v>41255</v>
      </c>
      <c r="D59" s="142">
        <v>1313</v>
      </c>
      <c r="E59" s="144">
        <v>41491</v>
      </c>
      <c r="F59" s="145" t="s">
        <v>280</v>
      </c>
      <c r="G59" s="145" t="s">
        <v>805</v>
      </c>
      <c r="H59" s="146">
        <v>48922</v>
      </c>
      <c r="I59" s="147">
        <v>30000</v>
      </c>
      <c r="J59" s="137">
        <v>18922</v>
      </c>
      <c r="K59" s="148" t="s">
        <v>267</v>
      </c>
      <c r="L59" s="127" t="s">
        <v>466</v>
      </c>
    </row>
    <row r="60" spans="1:12" s="151" customFormat="1" ht="75">
      <c r="A60" s="141">
        <v>40</v>
      </c>
      <c r="B60" s="142" t="s">
        <v>806</v>
      </c>
      <c r="C60" s="143">
        <v>41736</v>
      </c>
      <c r="D60" s="142">
        <v>334</v>
      </c>
      <c r="E60" s="144" t="s">
        <v>807</v>
      </c>
      <c r="F60" s="145" t="s">
        <v>277</v>
      </c>
      <c r="G60" s="145" t="s">
        <v>808</v>
      </c>
      <c r="H60" s="146">
        <v>101872</v>
      </c>
      <c r="I60" s="147"/>
      <c r="J60" s="137">
        <v>101872</v>
      </c>
      <c r="K60" s="148" t="s">
        <v>267</v>
      </c>
      <c r="L60" s="127" t="s">
        <v>809</v>
      </c>
    </row>
    <row r="61" spans="1:12" s="151" customFormat="1" ht="45">
      <c r="A61" s="141">
        <v>41</v>
      </c>
      <c r="B61" s="142" t="s">
        <v>810</v>
      </c>
      <c r="C61" s="143">
        <v>41836</v>
      </c>
      <c r="D61" s="142">
        <v>335</v>
      </c>
      <c r="E61" s="144">
        <v>41961</v>
      </c>
      <c r="F61" s="145" t="s">
        <v>116</v>
      </c>
      <c r="G61" s="145" t="s">
        <v>811</v>
      </c>
      <c r="H61" s="146">
        <v>16887</v>
      </c>
      <c r="I61" s="147">
        <v>0</v>
      </c>
      <c r="J61" s="137">
        <v>16887</v>
      </c>
      <c r="K61" s="148" t="s">
        <v>267</v>
      </c>
      <c r="L61" s="127" t="s">
        <v>809</v>
      </c>
    </row>
    <row r="62" spans="1:12" s="151" customFormat="1" ht="135">
      <c r="A62" s="141">
        <v>42</v>
      </c>
      <c r="B62" s="142" t="s">
        <v>812</v>
      </c>
      <c r="C62" s="143">
        <v>40098</v>
      </c>
      <c r="D62" s="142">
        <v>281</v>
      </c>
      <c r="E62" s="144">
        <v>40212</v>
      </c>
      <c r="F62" s="145" t="s">
        <v>280</v>
      </c>
      <c r="G62" s="145" t="s">
        <v>813</v>
      </c>
      <c r="H62" s="146">
        <v>659537</v>
      </c>
      <c r="I62" s="147">
        <v>0</v>
      </c>
      <c r="J62" s="137">
        <v>659537</v>
      </c>
      <c r="K62" s="148" t="s">
        <v>268</v>
      </c>
      <c r="L62" s="150"/>
    </row>
    <row r="63" spans="1:12" s="151" customFormat="1" ht="150">
      <c r="A63" s="141">
        <v>43</v>
      </c>
      <c r="B63" s="142" t="s">
        <v>814</v>
      </c>
      <c r="C63" s="143">
        <v>41478</v>
      </c>
      <c r="D63" s="142">
        <v>756</v>
      </c>
      <c r="E63" s="144">
        <v>41737</v>
      </c>
      <c r="F63" s="145" t="s">
        <v>280</v>
      </c>
      <c r="G63" s="145" t="s">
        <v>815</v>
      </c>
      <c r="H63" s="146">
        <v>16882</v>
      </c>
      <c r="I63" s="147">
        <v>0</v>
      </c>
      <c r="J63" s="137">
        <v>16882</v>
      </c>
      <c r="K63" s="148" t="s">
        <v>267</v>
      </c>
      <c r="L63" s="127" t="s">
        <v>816</v>
      </c>
    </row>
    <row r="64" spans="1:12" s="151" customFormat="1" ht="165">
      <c r="A64" s="141">
        <v>44</v>
      </c>
      <c r="B64" s="142" t="s">
        <v>741</v>
      </c>
      <c r="C64" s="143">
        <v>42579</v>
      </c>
      <c r="D64" s="142">
        <v>52</v>
      </c>
      <c r="E64" s="144">
        <v>42663</v>
      </c>
      <c r="F64" s="145" t="s">
        <v>116</v>
      </c>
      <c r="G64" s="145" t="s">
        <v>817</v>
      </c>
      <c r="H64" s="146">
        <v>156619</v>
      </c>
      <c r="I64" s="147">
        <v>32000</v>
      </c>
      <c r="J64" s="137">
        <v>124619</v>
      </c>
      <c r="K64" s="148" t="s">
        <v>267</v>
      </c>
      <c r="L64" s="127" t="s">
        <v>818</v>
      </c>
    </row>
    <row r="65" spans="1:12" s="151" customFormat="1" ht="135">
      <c r="A65" s="141">
        <v>45</v>
      </c>
      <c r="B65" s="142" t="s">
        <v>819</v>
      </c>
      <c r="C65" s="143">
        <v>42538</v>
      </c>
      <c r="D65" s="142">
        <v>295</v>
      </c>
      <c r="E65" s="144">
        <v>42710</v>
      </c>
      <c r="F65" s="145" t="s">
        <v>280</v>
      </c>
      <c r="G65" s="145" t="s">
        <v>820</v>
      </c>
      <c r="H65" s="146">
        <v>115407</v>
      </c>
      <c r="I65" s="147">
        <v>3558</v>
      </c>
      <c r="J65" s="137">
        <v>111849</v>
      </c>
      <c r="K65" s="148" t="s">
        <v>267</v>
      </c>
      <c r="L65" s="127" t="s">
        <v>821</v>
      </c>
    </row>
    <row r="66" spans="1:12" s="151" customFormat="1" ht="240">
      <c r="A66" s="141">
        <v>46</v>
      </c>
      <c r="B66" s="142" t="s">
        <v>822</v>
      </c>
      <c r="C66" s="143">
        <v>42578</v>
      </c>
      <c r="D66" s="142">
        <v>370</v>
      </c>
      <c r="E66" s="144">
        <v>42718</v>
      </c>
      <c r="F66" s="145" t="s">
        <v>90</v>
      </c>
      <c r="G66" s="145" t="s">
        <v>823</v>
      </c>
      <c r="H66" s="146">
        <v>1764368</v>
      </c>
      <c r="I66" s="147">
        <v>0</v>
      </c>
      <c r="J66" s="137">
        <v>1764368</v>
      </c>
      <c r="K66" s="148" t="s">
        <v>267</v>
      </c>
      <c r="L66" s="127" t="s">
        <v>824</v>
      </c>
    </row>
    <row r="67" spans="1:12" s="151" customFormat="1" ht="75">
      <c r="A67" s="141">
        <v>47</v>
      </c>
      <c r="B67" s="142" t="s">
        <v>825</v>
      </c>
      <c r="C67" s="143">
        <v>36510</v>
      </c>
      <c r="D67" s="142" t="s">
        <v>826</v>
      </c>
      <c r="E67" s="144">
        <v>36539</v>
      </c>
      <c r="F67" s="145" t="s">
        <v>280</v>
      </c>
      <c r="G67" s="145" t="s">
        <v>827</v>
      </c>
      <c r="H67" s="146">
        <v>76970</v>
      </c>
      <c r="I67" s="147">
        <v>0</v>
      </c>
      <c r="J67" s="137">
        <v>76970</v>
      </c>
      <c r="K67" s="148" t="s">
        <v>388</v>
      </c>
      <c r="L67" s="127"/>
    </row>
    <row r="68" spans="1:12" s="151" customFormat="1" ht="150">
      <c r="A68" s="141">
        <v>48</v>
      </c>
      <c r="B68" s="142" t="s">
        <v>828</v>
      </c>
      <c r="C68" s="143">
        <v>42611</v>
      </c>
      <c r="D68" s="142" t="s">
        <v>829</v>
      </c>
      <c r="E68" s="144">
        <v>42828</v>
      </c>
      <c r="F68" s="145" t="s">
        <v>280</v>
      </c>
      <c r="G68" s="145" t="s">
        <v>830</v>
      </c>
      <c r="H68" s="146">
        <v>1668778</v>
      </c>
      <c r="I68" s="147">
        <v>400778</v>
      </c>
      <c r="J68" s="137">
        <v>1268000</v>
      </c>
      <c r="K68" s="148" t="s">
        <v>267</v>
      </c>
      <c r="L68" s="127"/>
    </row>
    <row r="69" spans="1:12" s="151" customFormat="1" ht="165">
      <c r="A69" s="141">
        <v>49</v>
      </c>
      <c r="B69" s="142" t="s">
        <v>831</v>
      </c>
      <c r="C69" s="143">
        <v>42515</v>
      </c>
      <c r="D69" s="142" t="s">
        <v>832</v>
      </c>
      <c r="E69" s="144">
        <v>42843</v>
      </c>
      <c r="F69" s="145" t="s">
        <v>280</v>
      </c>
      <c r="G69" s="145" t="s">
        <v>833</v>
      </c>
      <c r="H69" s="146">
        <v>1479240</v>
      </c>
      <c r="I69" s="147"/>
      <c r="J69" s="137">
        <v>1479240</v>
      </c>
      <c r="K69" s="148" t="s">
        <v>267</v>
      </c>
      <c r="L69" s="127"/>
    </row>
    <row r="70" spans="1:12" s="151" customFormat="1" ht="120">
      <c r="A70" s="141">
        <v>50</v>
      </c>
      <c r="B70" s="142" t="s">
        <v>834</v>
      </c>
      <c r="C70" s="143">
        <v>42587</v>
      </c>
      <c r="D70" s="142" t="s">
        <v>835</v>
      </c>
      <c r="E70" s="144">
        <v>42828</v>
      </c>
      <c r="F70" s="145" t="s">
        <v>90</v>
      </c>
      <c r="G70" s="145" t="s">
        <v>836</v>
      </c>
      <c r="H70" s="146">
        <v>3366167</v>
      </c>
      <c r="I70" s="147"/>
      <c r="J70" s="137">
        <v>3366167</v>
      </c>
      <c r="K70" s="148" t="s">
        <v>267</v>
      </c>
      <c r="L70" s="127"/>
    </row>
    <row r="71" spans="1:12" s="151" customFormat="1" ht="105">
      <c r="A71" s="141">
        <v>51</v>
      </c>
      <c r="B71" s="142" t="s">
        <v>749</v>
      </c>
      <c r="C71" s="143">
        <v>42691</v>
      </c>
      <c r="D71" s="142" t="s">
        <v>837</v>
      </c>
      <c r="E71" s="144">
        <v>42828</v>
      </c>
      <c r="F71" s="145" t="s">
        <v>98</v>
      </c>
      <c r="G71" s="145" t="s">
        <v>838</v>
      </c>
      <c r="H71" s="146">
        <v>331888</v>
      </c>
      <c r="I71" s="147">
        <v>64700</v>
      </c>
      <c r="J71" s="137">
        <v>267188</v>
      </c>
      <c r="K71" s="148" t="s">
        <v>267</v>
      </c>
      <c r="L71" s="127"/>
    </row>
    <row r="72" spans="1:12" s="151" customFormat="1" ht="75">
      <c r="A72" s="141">
        <v>52</v>
      </c>
      <c r="B72" s="142" t="s">
        <v>839</v>
      </c>
      <c r="C72" s="143">
        <v>42718</v>
      </c>
      <c r="D72" s="142">
        <v>1439</v>
      </c>
      <c r="E72" s="144">
        <v>42930</v>
      </c>
      <c r="F72" s="145" t="s">
        <v>116</v>
      </c>
      <c r="G72" s="145" t="s">
        <v>840</v>
      </c>
      <c r="H72" s="146">
        <v>253865</v>
      </c>
      <c r="I72" s="147"/>
      <c r="J72" s="137">
        <v>253865</v>
      </c>
      <c r="K72" s="148" t="s">
        <v>267</v>
      </c>
      <c r="L72" s="127" t="s">
        <v>757</v>
      </c>
    </row>
    <row r="73" spans="1:12" s="163" customFormat="1" ht="15">
      <c r="A73" s="125" t="s">
        <v>20</v>
      </c>
      <c r="B73" s="192" t="s">
        <v>415</v>
      </c>
      <c r="C73" s="192"/>
      <c r="D73" s="192"/>
      <c r="E73" s="65"/>
      <c r="F73" s="85"/>
      <c r="G73" s="126"/>
      <c r="H73" s="98"/>
      <c r="I73" s="91"/>
      <c r="J73" s="137">
        <f>H73-I73</f>
        <v>0</v>
      </c>
      <c r="K73" s="85"/>
      <c r="L73" s="85"/>
    </row>
    <row r="74" spans="1:12" s="151" customFormat="1" ht="75">
      <c r="A74" s="141">
        <v>1</v>
      </c>
      <c r="B74" s="150" t="s">
        <v>537</v>
      </c>
      <c r="C74" s="130" t="s">
        <v>538</v>
      </c>
      <c r="D74" s="150">
        <v>136</v>
      </c>
      <c r="E74" s="130">
        <v>40919</v>
      </c>
      <c r="F74" s="127" t="s">
        <v>126</v>
      </c>
      <c r="G74" s="157" t="s">
        <v>539</v>
      </c>
      <c r="H74" s="158">
        <v>63648</v>
      </c>
      <c r="I74" s="158">
        <v>0</v>
      </c>
      <c r="J74" s="137">
        <v>63648</v>
      </c>
      <c r="K74" s="148" t="s">
        <v>267</v>
      </c>
      <c r="L74" s="159" t="s">
        <v>540</v>
      </c>
    </row>
    <row r="75" spans="1:12" s="151" customFormat="1" ht="60">
      <c r="A75" s="141">
        <v>2</v>
      </c>
      <c r="B75" s="150" t="s">
        <v>541</v>
      </c>
      <c r="C75" s="130" t="s">
        <v>542</v>
      </c>
      <c r="D75" s="150">
        <v>96</v>
      </c>
      <c r="E75" s="130">
        <v>41946</v>
      </c>
      <c r="F75" s="127" t="s">
        <v>116</v>
      </c>
      <c r="G75" s="157" t="s">
        <v>543</v>
      </c>
      <c r="H75" s="158">
        <v>1591155</v>
      </c>
      <c r="I75" s="158">
        <v>0</v>
      </c>
      <c r="J75" s="137">
        <v>1591155</v>
      </c>
      <c r="K75" s="148" t="s">
        <v>267</v>
      </c>
      <c r="L75" s="150" t="s">
        <v>544</v>
      </c>
    </row>
    <row r="76" spans="1:12" s="151" customFormat="1" ht="75">
      <c r="A76" s="141">
        <v>3</v>
      </c>
      <c r="B76" s="150" t="s">
        <v>545</v>
      </c>
      <c r="C76" s="130">
        <v>39575</v>
      </c>
      <c r="D76" s="150">
        <v>280</v>
      </c>
      <c r="E76" s="130">
        <v>39668</v>
      </c>
      <c r="F76" s="127" t="s">
        <v>116</v>
      </c>
      <c r="G76" s="157" t="s">
        <v>546</v>
      </c>
      <c r="H76" s="158">
        <v>8365</v>
      </c>
      <c r="I76" s="158">
        <v>200</v>
      </c>
      <c r="J76" s="137">
        <v>8165</v>
      </c>
      <c r="K76" s="148" t="s">
        <v>267</v>
      </c>
      <c r="L76" s="159" t="s">
        <v>547</v>
      </c>
    </row>
    <row r="77" spans="1:12" s="151" customFormat="1" ht="75">
      <c r="A77" s="141">
        <v>4</v>
      </c>
      <c r="B77" s="150" t="s">
        <v>548</v>
      </c>
      <c r="C77" s="130">
        <v>41032</v>
      </c>
      <c r="D77" s="150">
        <v>13</v>
      </c>
      <c r="E77" s="130">
        <v>41186</v>
      </c>
      <c r="F77" s="127" t="s">
        <v>90</v>
      </c>
      <c r="G77" s="157" t="s">
        <v>549</v>
      </c>
      <c r="H77" s="158">
        <v>48803</v>
      </c>
      <c r="I77" s="158">
        <v>0</v>
      </c>
      <c r="J77" s="137">
        <v>48803</v>
      </c>
      <c r="K77" s="157" t="s">
        <v>267</v>
      </c>
      <c r="L77" s="159" t="s">
        <v>540</v>
      </c>
    </row>
    <row r="78" spans="1:12" s="151" customFormat="1" ht="90">
      <c r="A78" s="141">
        <v>5</v>
      </c>
      <c r="B78" s="150" t="s">
        <v>550</v>
      </c>
      <c r="C78" s="130">
        <v>41589</v>
      </c>
      <c r="D78" s="150">
        <v>428</v>
      </c>
      <c r="E78" s="130">
        <v>41765</v>
      </c>
      <c r="F78" s="127" t="s">
        <v>90</v>
      </c>
      <c r="G78" s="157" t="s">
        <v>551</v>
      </c>
      <c r="H78" s="158">
        <v>622804</v>
      </c>
      <c r="I78" s="158">
        <v>524904</v>
      </c>
      <c r="J78" s="137">
        <v>97900</v>
      </c>
      <c r="K78" s="148" t="s">
        <v>267</v>
      </c>
      <c r="L78" s="159" t="s">
        <v>687</v>
      </c>
    </row>
    <row r="79" spans="1:12" s="151" customFormat="1" ht="105">
      <c r="A79" s="141">
        <v>6</v>
      </c>
      <c r="B79" s="150" t="s">
        <v>552</v>
      </c>
      <c r="C79" s="130" t="s">
        <v>553</v>
      </c>
      <c r="D79" s="150">
        <v>337</v>
      </c>
      <c r="E79" s="130" t="s">
        <v>512</v>
      </c>
      <c r="F79" s="127" t="s">
        <v>90</v>
      </c>
      <c r="G79" s="157" t="s">
        <v>554</v>
      </c>
      <c r="H79" s="158">
        <v>20028</v>
      </c>
      <c r="I79" s="158">
        <v>0</v>
      </c>
      <c r="J79" s="137">
        <v>20028</v>
      </c>
      <c r="K79" s="148" t="s">
        <v>267</v>
      </c>
      <c r="L79" s="150" t="s">
        <v>652</v>
      </c>
    </row>
    <row r="80" spans="1:12" s="140" customFormat="1" ht="75">
      <c r="A80" s="141">
        <v>7</v>
      </c>
      <c r="B80" s="150" t="s">
        <v>555</v>
      </c>
      <c r="C80" s="130">
        <v>42251</v>
      </c>
      <c r="D80" s="150">
        <v>429</v>
      </c>
      <c r="E80" s="130">
        <v>42158</v>
      </c>
      <c r="F80" s="127" t="s">
        <v>688</v>
      </c>
      <c r="G80" s="157" t="s">
        <v>556</v>
      </c>
      <c r="H80" s="158">
        <v>9500</v>
      </c>
      <c r="I80" s="158">
        <v>0</v>
      </c>
      <c r="J80" s="137">
        <v>9500</v>
      </c>
      <c r="K80" s="148" t="s">
        <v>388</v>
      </c>
      <c r="L80" s="159" t="s">
        <v>653</v>
      </c>
    </row>
    <row r="81" spans="1:12" s="140" customFormat="1" ht="60">
      <c r="A81" s="141">
        <v>8</v>
      </c>
      <c r="B81" s="150" t="s">
        <v>557</v>
      </c>
      <c r="C81" s="130">
        <v>41794</v>
      </c>
      <c r="D81" s="150">
        <v>596</v>
      </c>
      <c r="E81" s="130">
        <v>41862</v>
      </c>
      <c r="F81" s="127" t="s">
        <v>90</v>
      </c>
      <c r="G81" s="157" t="s">
        <v>558</v>
      </c>
      <c r="H81" s="158">
        <v>227218</v>
      </c>
      <c r="I81" s="158">
        <v>0</v>
      </c>
      <c r="J81" s="137">
        <v>227218</v>
      </c>
      <c r="K81" s="148" t="s">
        <v>267</v>
      </c>
      <c r="L81" s="159" t="s">
        <v>559</v>
      </c>
    </row>
    <row r="82" spans="1:12" s="140" customFormat="1" ht="60">
      <c r="A82" s="141">
        <v>9</v>
      </c>
      <c r="B82" s="150" t="s">
        <v>560</v>
      </c>
      <c r="C82" s="130" t="s">
        <v>561</v>
      </c>
      <c r="D82" s="150">
        <v>22</v>
      </c>
      <c r="E82" s="130">
        <v>41918</v>
      </c>
      <c r="F82" s="127" t="s">
        <v>90</v>
      </c>
      <c r="G82" s="157" t="s">
        <v>562</v>
      </c>
      <c r="H82" s="158">
        <v>95173</v>
      </c>
      <c r="I82" s="158">
        <v>0</v>
      </c>
      <c r="J82" s="137">
        <v>95173</v>
      </c>
      <c r="K82" s="148" t="s">
        <v>267</v>
      </c>
      <c r="L82" s="159" t="s">
        <v>559</v>
      </c>
    </row>
    <row r="83" spans="1:12" s="160" customFormat="1" ht="90">
      <c r="A83" s="141">
        <v>10</v>
      </c>
      <c r="B83" s="150" t="s">
        <v>563</v>
      </c>
      <c r="C83" s="130">
        <v>41794</v>
      </c>
      <c r="D83" s="150">
        <v>589</v>
      </c>
      <c r="E83" s="130">
        <v>41858</v>
      </c>
      <c r="F83" s="127" t="s">
        <v>90</v>
      </c>
      <c r="G83" s="157" t="s">
        <v>564</v>
      </c>
      <c r="H83" s="158">
        <v>108636</v>
      </c>
      <c r="I83" s="158">
        <v>20000</v>
      </c>
      <c r="J83" s="137">
        <v>88636</v>
      </c>
      <c r="K83" s="148" t="s">
        <v>267</v>
      </c>
      <c r="L83" s="159" t="s">
        <v>559</v>
      </c>
    </row>
    <row r="84" spans="1:12" s="160" customFormat="1" ht="75">
      <c r="A84" s="141">
        <v>11</v>
      </c>
      <c r="B84" s="150" t="s">
        <v>565</v>
      </c>
      <c r="C84" s="130" t="s">
        <v>566</v>
      </c>
      <c r="D84" s="150">
        <v>70</v>
      </c>
      <c r="E84" s="130" t="s">
        <v>567</v>
      </c>
      <c r="F84" s="127" t="s">
        <v>90</v>
      </c>
      <c r="G84" s="157" t="s">
        <v>568</v>
      </c>
      <c r="H84" s="158">
        <v>197605</v>
      </c>
      <c r="I84" s="158">
        <v>0</v>
      </c>
      <c r="J84" s="137">
        <v>197605</v>
      </c>
      <c r="K84" s="148" t="s">
        <v>267</v>
      </c>
      <c r="L84" s="159" t="s">
        <v>559</v>
      </c>
    </row>
    <row r="85" spans="1:12" s="160" customFormat="1" ht="105">
      <c r="A85" s="141">
        <v>12</v>
      </c>
      <c r="B85" s="150" t="s">
        <v>569</v>
      </c>
      <c r="C85" s="130" t="s">
        <v>570</v>
      </c>
      <c r="D85" s="150">
        <v>299</v>
      </c>
      <c r="E85" s="130">
        <v>42075</v>
      </c>
      <c r="F85" s="127" t="s">
        <v>90</v>
      </c>
      <c r="G85" s="157" t="s">
        <v>651</v>
      </c>
      <c r="H85" s="158">
        <v>115946</v>
      </c>
      <c r="I85" s="158">
        <v>57037</v>
      </c>
      <c r="J85" s="137">
        <v>58909</v>
      </c>
      <c r="K85" s="148" t="s">
        <v>267</v>
      </c>
      <c r="L85" s="159" t="s">
        <v>652</v>
      </c>
    </row>
    <row r="86" spans="1:12" s="160" customFormat="1" ht="60">
      <c r="A86" s="141">
        <v>13</v>
      </c>
      <c r="B86" s="150" t="s">
        <v>571</v>
      </c>
      <c r="C86" s="130" t="s">
        <v>572</v>
      </c>
      <c r="D86" s="150">
        <v>432</v>
      </c>
      <c r="E86" s="130">
        <v>42100</v>
      </c>
      <c r="F86" s="127" t="s">
        <v>688</v>
      </c>
      <c r="G86" s="157" t="s">
        <v>573</v>
      </c>
      <c r="H86" s="158">
        <v>42000</v>
      </c>
      <c r="I86" s="158">
        <v>2000</v>
      </c>
      <c r="J86" s="137">
        <v>40000</v>
      </c>
      <c r="K86" s="148" t="s">
        <v>267</v>
      </c>
      <c r="L86" s="159" t="s">
        <v>689</v>
      </c>
    </row>
    <row r="87" spans="1:12" s="160" customFormat="1" ht="75">
      <c r="A87" s="141">
        <v>14</v>
      </c>
      <c r="B87" s="150" t="s">
        <v>574</v>
      </c>
      <c r="C87" s="130" t="s">
        <v>575</v>
      </c>
      <c r="D87" s="150">
        <v>281</v>
      </c>
      <c r="E87" s="130">
        <v>42073</v>
      </c>
      <c r="F87" s="127" t="s">
        <v>280</v>
      </c>
      <c r="G87" s="157" t="s">
        <v>576</v>
      </c>
      <c r="H87" s="158">
        <v>173627</v>
      </c>
      <c r="I87" s="158">
        <v>173627</v>
      </c>
      <c r="J87" s="137">
        <v>0</v>
      </c>
      <c r="K87" s="148" t="s">
        <v>274</v>
      </c>
      <c r="L87" s="159"/>
    </row>
    <row r="88" spans="1:12" s="160" customFormat="1" ht="90">
      <c r="A88" s="141">
        <v>15</v>
      </c>
      <c r="B88" s="150" t="s">
        <v>577</v>
      </c>
      <c r="C88" s="130">
        <v>42334</v>
      </c>
      <c r="D88" s="150">
        <v>236</v>
      </c>
      <c r="E88" s="130">
        <v>42425</v>
      </c>
      <c r="F88" s="127" t="s">
        <v>90</v>
      </c>
      <c r="G88" s="157" t="s">
        <v>578</v>
      </c>
      <c r="H88" s="158">
        <v>182088</v>
      </c>
      <c r="I88" s="158">
        <v>0</v>
      </c>
      <c r="J88" s="137">
        <v>182088</v>
      </c>
      <c r="K88" s="148" t="s">
        <v>267</v>
      </c>
      <c r="L88" s="159" t="s">
        <v>579</v>
      </c>
    </row>
    <row r="89" spans="1:12" s="160" customFormat="1" ht="120">
      <c r="A89" s="141">
        <v>16</v>
      </c>
      <c r="B89" s="150" t="s">
        <v>594</v>
      </c>
      <c r="C89" s="130">
        <v>42480</v>
      </c>
      <c r="D89" s="150" t="s">
        <v>595</v>
      </c>
      <c r="E89" s="130">
        <v>42555</v>
      </c>
      <c r="F89" s="127" t="s">
        <v>688</v>
      </c>
      <c r="G89" s="157" t="s">
        <v>596</v>
      </c>
      <c r="H89" s="158">
        <v>116201</v>
      </c>
      <c r="I89" s="158">
        <v>116201</v>
      </c>
      <c r="J89" s="137">
        <v>0</v>
      </c>
      <c r="K89" s="148" t="s">
        <v>274</v>
      </c>
      <c r="L89" s="159"/>
    </row>
    <row r="90" spans="1:12" s="160" customFormat="1" ht="120">
      <c r="A90" s="141">
        <v>17</v>
      </c>
      <c r="B90" s="150" t="s">
        <v>597</v>
      </c>
      <c r="C90" s="130">
        <v>42503</v>
      </c>
      <c r="D90" s="150" t="s">
        <v>598</v>
      </c>
      <c r="E90" s="130">
        <v>42555</v>
      </c>
      <c r="F90" s="127" t="s">
        <v>688</v>
      </c>
      <c r="G90" s="157" t="s">
        <v>596</v>
      </c>
      <c r="H90" s="158">
        <v>139166</v>
      </c>
      <c r="I90" s="158">
        <v>139166</v>
      </c>
      <c r="J90" s="137">
        <v>0</v>
      </c>
      <c r="K90" s="148" t="s">
        <v>274</v>
      </c>
      <c r="L90" s="159"/>
    </row>
    <row r="91" spans="1:12" s="160" customFormat="1" ht="75">
      <c r="A91" s="141">
        <v>18</v>
      </c>
      <c r="B91" s="150" t="s">
        <v>599</v>
      </c>
      <c r="C91" s="130">
        <v>42503</v>
      </c>
      <c r="D91" s="150" t="s">
        <v>600</v>
      </c>
      <c r="E91" s="130">
        <v>42585</v>
      </c>
      <c r="F91" s="127" t="s">
        <v>280</v>
      </c>
      <c r="G91" s="157" t="s">
        <v>601</v>
      </c>
      <c r="H91" s="158">
        <v>399911</v>
      </c>
      <c r="I91" s="158">
        <v>0</v>
      </c>
      <c r="J91" s="137">
        <v>399911</v>
      </c>
      <c r="K91" s="148" t="s">
        <v>267</v>
      </c>
      <c r="L91" s="159" t="s">
        <v>690</v>
      </c>
    </row>
    <row r="92" spans="1:12" s="160" customFormat="1" ht="75">
      <c r="A92" s="141">
        <v>19</v>
      </c>
      <c r="B92" s="150" t="s">
        <v>580</v>
      </c>
      <c r="C92" s="130">
        <v>42402</v>
      </c>
      <c r="D92" s="150" t="s">
        <v>581</v>
      </c>
      <c r="E92" s="130">
        <v>42527</v>
      </c>
      <c r="F92" s="127" t="s">
        <v>280</v>
      </c>
      <c r="G92" s="157" t="s">
        <v>582</v>
      </c>
      <c r="H92" s="158">
        <v>96760</v>
      </c>
      <c r="I92" s="158">
        <v>0</v>
      </c>
      <c r="J92" s="137">
        <v>96760</v>
      </c>
      <c r="K92" s="148" t="s">
        <v>267</v>
      </c>
      <c r="L92" s="150" t="s">
        <v>690</v>
      </c>
    </row>
    <row r="93" spans="1:12" s="160" customFormat="1" ht="105">
      <c r="A93" s="141">
        <v>20</v>
      </c>
      <c r="B93" s="150" t="s">
        <v>625</v>
      </c>
      <c r="C93" s="130">
        <v>42590</v>
      </c>
      <c r="D93" s="150" t="s">
        <v>626</v>
      </c>
      <c r="E93" s="130">
        <v>42696</v>
      </c>
      <c r="F93" s="127" t="s">
        <v>90</v>
      </c>
      <c r="G93" s="157" t="s">
        <v>627</v>
      </c>
      <c r="H93" s="158">
        <v>614123</v>
      </c>
      <c r="I93" s="158">
        <v>296500</v>
      </c>
      <c r="J93" s="137">
        <v>317623</v>
      </c>
      <c r="K93" s="148" t="s">
        <v>267</v>
      </c>
      <c r="L93" s="150" t="s">
        <v>583</v>
      </c>
    </row>
    <row r="94" spans="1:12" s="160" customFormat="1" ht="105">
      <c r="A94" s="141">
        <v>21</v>
      </c>
      <c r="B94" s="150" t="s">
        <v>628</v>
      </c>
      <c r="C94" s="130">
        <v>42215</v>
      </c>
      <c r="D94" s="150" t="s">
        <v>629</v>
      </c>
      <c r="E94" s="130">
        <v>42696</v>
      </c>
      <c r="F94" s="127" t="s">
        <v>90</v>
      </c>
      <c r="G94" s="157" t="s">
        <v>630</v>
      </c>
      <c r="H94" s="158">
        <v>2268365</v>
      </c>
      <c r="I94" s="158">
        <v>0</v>
      </c>
      <c r="J94" s="137">
        <v>2268365</v>
      </c>
      <c r="K94" s="148" t="s">
        <v>267</v>
      </c>
      <c r="L94" s="150" t="s">
        <v>583</v>
      </c>
    </row>
    <row r="95" spans="1:12" s="160" customFormat="1" ht="60">
      <c r="A95" s="141">
        <v>22</v>
      </c>
      <c r="B95" s="150" t="s">
        <v>602</v>
      </c>
      <c r="C95" s="130">
        <v>42548</v>
      </c>
      <c r="D95" s="150" t="s">
        <v>603</v>
      </c>
      <c r="E95" s="130">
        <v>42599</v>
      </c>
      <c r="F95" s="127" t="s">
        <v>283</v>
      </c>
      <c r="G95" s="157" t="s">
        <v>604</v>
      </c>
      <c r="H95" s="158">
        <v>858946</v>
      </c>
      <c r="I95" s="158">
        <v>0</v>
      </c>
      <c r="J95" s="137">
        <v>858946</v>
      </c>
      <c r="K95" s="148" t="s">
        <v>267</v>
      </c>
      <c r="L95" s="150" t="s">
        <v>691</v>
      </c>
    </row>
    <row r="96" spans="1:12" s="160" customFormat="1" ht="105">
      <c r="A96" s="141">
        <v>23</v>
      </c>
      <c r="B96" s="150" t="s">
        <v>631</v>
      </c>
      <c r="C96" s="130">
        <v>42572</v>
      </c>
      <c r="D96" s="150" t="s">
        <v>632</v>
      </c>
      <c r="E96" s="130">
        <v>42657</v>
      </c>
      <c r="F96" s="127" t="s">
        <v>106</v>
      </c>
      <c r="G96" s="157" t="s">
        <v>633</v>
      </c>
      <c r="H96" s="158">
        <v>62172</v>
      </c>
      <c r="I96" s="158">
        <v>62172</v>
      </c>
      <c r="J96" s="137">
        <v>0</v>
      </c>
      <c r="K96" s="148" t="s">
        <v>274</v>
      </c>
      <c r="L96" s="150"/>
    </row>
    <row r="97" spans="1:12" s="160" customFormat="1" ht="90">
      <c r="A97" s="141">
        <v>24</v>
      </c>
      <c r="B97" s="150" t="s">
        <v>634</v>
      </c>
      <c r="C97" s="130">
        <v>42569</v>
      </c>
      <c r="D97" s="150" t="s">
        <v>635</v>
      </c>
      <c r="E97" s="130">
        <v>42657</v>
      </c>
      <c r="F97" s="127" t="s">
        <v>106</v>
      </c>
      <c r="G97" s="157" t="s">
        <v>636</v>
      </c>
      <c r="H97" s="158">
        <v>45681</v>
      </c>
      <c r="I97" s="158">
        <v>0</v>
      </c>
      <c r="J97" s="137">
        <v>45681</v>
      </c>
      <c r="K97" s="148" t="s">
        <v>267</v>
      </c>
      <c r="L97" s="150" t="s">
        <v>583</v>
      </c>
    </row>
    <row r="98" spans="1:12" s="160" customFormat="1" ht="60">
      <c r="A98" s="141">
        <v>25</v>
      </c>
      <c r="B98" s="150" t="s">
        <v>637</v>
      </c>
      <c r="C98" s="130">
        <v>42531</v>
      </c>
      <c r="D98" s="150" t="s">
        <v>638</v>
      </c>
      <c r="E98" s="130">
        <v>42738</v>
      </c>
      <c r="F98" s="127" t="s">
        <v>283</v>
      </c>
      <c r="G98" s="157" t="s">
        <v>639</v>
      </c>
      <c r="H98" s="158">
        <v>4235673</v>
      </c>
      <c r="I98" s="158">
        <v>1720673</v>
      </c>
      <c r="J98" s="137">
        <v>2515000</v>
      </c>
      <c r="K98" s="148" t="s">
        <v>267</v>
      </c>
      <c r="L98" s="150" t="s">
        <v>525</v>
      </c>
    </row>
    <row r="99" spans="1:12" s="160" customFormat="1" ht="90">
      <c r="A99" s="141">
        <v>26</v>
      </c>
      <c r="B99" s="150" t="s">
        <v>654</v>
      </c>
      <c r="C99" s="130">
        <v>42845</v>
      </c>
      <c r="D99" s="150" t="s">
        <v>692</v>
      </c>
      <c r="E99" s="130">
        <v>42893</v>
      </c>
      <c r="F99" s="127" t="s">
        <v>280</v>
      </c>
      <c r="G99" s="157" t="s">
        <v>636</v>
      </c>
      <c r="H99" s="158">
        <v>165612</v>
      </c>
      <c r="I99" s="158">
        <v>0</v>
      </c>
      <c r="J99" s="137">
        <v>165612</v>
      </c>
      <c r="K99" s="148" t="s">
        <v>267</v>
      </c>
      <c r="L99" s="159" t="s">
        <v>525</v>
      </c>
    </row>
    <row r="100" spans="1:12" s="160" customFormat="1" ht="90">
      <c r="A100" s="141">
        <v>27</v>
      </c>
      <c r="B100" s="150" t="s">
        <v>655</v>
      </c>
      <c r="C100" s="130">
        <v>42823</v>
      </c>
      <c r="D100" s="150" t="s">
        <v>656</v>
      </c>
      <c r="E100" s="130">
        <v>42893</v>
      </c>
      <c r="F100" s="127" t="s">
        <v>280</v>
      </c>
      <c r="G100" s="157" t="s">
        <v>642</v>
      </c>
      <c r="H100" s="158">
        <v>104525</v>
      </c>
      <c r="I100" s="158">
        <v>0</v>
      </c>
      <c r="J100" s="137">
        <v>104525</v>
      </c>
      <c r="K100" s="148" t="s">
        <v>267</v>
      </c>
      <c r="L100" s="150" t="s">
        <v>525</v>
      </c>
    </row>
    <row r="101" spans="1:12" s="160" customFormat="1" ht="90">
      <c r="A101" s="141">
        <v>28</v>
      </c>
      <c r="B101" s="150" t="s">
        <v>693</v>
      </c>
      <c r="C101" s="130">
        <v>42808</v>
      </c>
      <c r="D101" s="150" t="s">
        <v>694</v>
      </c>
      <c r="E101" s="130">
        <v>42933</v>
      </c>
      <c r="F101" s="127" t="s">
        <v>90</v>
      </c>
      <c r="G101" s="157" t="s">
        <v>695</v>
      </c>
      <c r="H101" s="158">
        <v>38049</v>
      </c>
      <c r="I101" s="158">
        <v>0</v>
      </c>
      <c r="J101" s="137">
        <v>38049</v>
      </c>
      <c r="K101" s="148" t="s">
        <v>267</v>
      </c>
      <c r="L101" s="150" t="s">
        <v>696</v>
      </c>
    </row>
    <row r="102" spans="1:12" s="160" customFormat="1" ht="90">
      <c r="A102" s="141">
        <v>29</v>
      </c>
      <c r="B102" s="150" t="s">
        <v>697</v>
      </c>
      <c r="C102" s="130">
        <v>42901</v>
      </c>
      <c r="D102" s="150" t="s">
        <v>698</v>
      </c>
      <c r="E102" s="130">
        <v>42942</v>
      </c>
      <c r="F102" s="127" t="s">
        <v>90</v>
      </c>
      <c r="G102" s="157" t="s">
        <v>699</v>
      </c>
      <c r="H102" s="158">
        <v>17309</v>
      </c>
      <c r="I102" s="158">
        <v>0</v>
      </c>
      <c r="J102" s="137">
        <v>17309</v>
      </c>
      <c r="K102" s="148" t="s">
        <v>271</v>
      </c>
      <c r="L102" s="150" t="s">
        <v>700</v>
      </c>
    </row>
    <row r="103" spans="1:12" s="160" customFormat="1" ht="90">
      <c r="A103" s="141">
        <v>30</v>
      </c>
      <c r="B103" s="150" t="s">
        <v>701</v>
      </c>
      <c r="C103" s="130">
        <v>42892</v>
      </c>
      <c r="D103" s="150" t="s">
        <v>702</v>
      </c>
      <c r="E103" s="130">
        <v>42933</v>
      </c>
      <c r="F103" s="127" t="s">
        <v>90</v>
      </c>
      <c r="G103" s="157" t="s">
        <v>703</v>
      </c>
      <c r="H103" s="158">
        <v>47893</v>
      </c>
      <c r="I103" s="158">
        <v>17893</v>
      </c>
      <c r="J103" s="137">
        <v>30000</v>
      </c>
      <c r="K103" s="148" t="s">
        <v>267</v>
      </c>
      <c r="L103" s="150" t="s">
        <v>700</v>
      </c>
    </row>
    <row r="104" spans="1:12" s="160" customFormat="1" ht="135">
      <c r="A104" s="141">
        <v>31</v>
      </c>
      <c r="B104" s="150" t="s">
        <v>704</v>
      </c>
      <c r="C104" s="130">
        <v>42569</v>
      </c>
      <c r="D104" s="150" t="s">
        <v>705</v>
      </c>
      <c r="E104" s="130">
        <v>42922</v>
      </c>
      <c r="F104" s="127" t="s">
        <v>116</v>
      </c>
      <c r="G104" s="157" t="s">
        <v>706</v>
      </c>
      <c r="H104" s="158">
        <v>993660</v>
      </c>
      <c r="I104" s="158">
        <v>0</v>
      </c>
      <c r="J104" s="137">
        <v>993660</v>
      </c>
      <c r="K104" s="148" t="s">
        <v>267</v>
      </c>
      <c r="L104" s="150" t="s">
        <v>696</v>
      </c>
    </row>
    <row r="105" spans="1:12" s="160" customFormat="1" ht="15">
      <c r="A105" s="141">
        <v>32</v>
      </c>
      <c r="B105" s="150"/>
      <c r="C105" s="130"/>
      <c r="D105" s="150"/>
      <c r="E105" s="130"/>
      <c r="F105" s="127"/>
      <c r="G105" s="157"/>
      <c r="H105" s="158"/>
      <c r="I105" s="158"/>
      <c r="J105" s="137"/>
      <c r="K105" s="148"/>
      <c r="L105" s="150"/>
    </row>
    <row r="106" spans="1:12" s="160" customFormat="1" ht="105">
      <c r="A106" s="141">
        <v>33</v>
      </c>
      <c r="B106" s="150" t="s">
        <v>707</v>
      </c>
      <c r="C106" s="130">
        <v>42853</v>
      </c>
      <c r="D106" s="150" t="s">
        <v>708</v>
      </c>
      <c r="E106" s="130">
        <v>42936</v>
      </c>
      <c r="F106" s="127" t="s">
        <v>688</v>
      </c>
      <c r="G106" s="157" t="s">
        <v>709</v>
      </c>
      <c r="H106" s="158">
        <v>53914</v>
      </c>
      <c r="I106" s="158">
        <v>0</v>
      </c>
      <c r="J106" s="137">
        <v>53914</v>
      </c>
      <c r="K106" s="148" t="s">
        <v>271</v>
      </c>
      <c r="L106" s="150" t="s">
        <v>700</v>
      </c>
    </row>
    <row r="107" spans="1:12" s="160" customFormat="1" ht="90">
      <c r="A107" s="141">
        <v>34</v>
      </c>
      <c r="B107" s="150" t="s">
        <v>710</v>
      </c>
      <c r="C107" s="130">
        <v>42853</v>
      </c>
      <c r="D107" s="150" t="s">
        <v>711</v>
      </c>
      <c r="E107" s="130">
        <v>42936</v>
      </c>
      <c r="F107" s="127" t="s">
        <v>688</v>
      </c>
      <c r="G107" s="157" t="s">
        <v>712</v>
      </c>
      <c r="H107" s="158">
        <v>43387</v>
      </c>
      <c r="I107" s="158">
        <v>0</v>
      </c>
      <c r="J107" s="137">
        <v>43387</v>
      </c>
      <c r="K107" s="148" t="s">
        <v>271</v>
      </c>
      <c r="L107" s="150" t="s">
        <v>700</v>
      </c>
    </row>
    <row r="108" spans="1:12" s="160" customFormat="1" ht="135">
      <c r="A108" s="141">
        <v>35</v>
      </c>
      <c r="B108" s="150" t="s">
        <v>713</v>
      </c>
      <c r="C108" s="130">
        <v>41962</v>
      </c>
      <c r="D108" s="150" t="s">
        <v>714</v>
      </c>
      <c r="E108" s="130">
        <v>42944</v>
      </c>
      <c r="F108" s="127" t="s">
        <v>90</v>
      </c>
      <c r="G108" s="157" t="s">
        <v>715</v>
      </c>
      <c r="H108" s="158">
        <v>185032</v>
      </c>
      <c r="I108" s="158">
        <v>0</v>
      </c>
      <c r="J108" s="137">
        <v>185032</v>
      </c>
      <c r="K108" s="148" t="s">
        <v>271</v>
      </c>
      <c r="L108" s="150" t="s">
        <v>700</v>
      </c>
    </row>
    <row r="109" spans="1:12" s="160" customFormat="1" ht="90">
      <c r="A109" s="141">
        <v>36</v>
      </c>
      <c r="B109" s="150" t="s">
        <v>640</v>
      </c>
      <c r="C109" s="130">
        <v>42569</v>
      </c>
      <c r="D109" s="150" t="s">
        <v>641</v>
      </c>
      <c r="E109" s="130">
        <v>42657</v>
      </c>
      <c r="F109" s="127" t="s">
        <v>106</v>
      </c>
      <c r="G109" s="157" t="s">
        <v>642</v>
      </c>
      <c r="H109" s="158">
        <v>70144</v>
      </c>
      <c r="I109" s="158">
        <v>0</v>
      </c>
      <c r="J109" s="137">
        <v>70144</v>
      </c>
      <c r="K109" s="148" t="s">
        <v>267</v>
      </c>
      <c r="L109" s="159" t="s">
        <v>583</v>
      </c>
    </row>
    <row r="110" spans="1:12" s="160" customFormat="1" ht="75">
      <c r="A110" s="141">
        <v>37</v>
      </c>
      <c r="B110" s="150" t="s">
        <v>584</v>
      </c>
      <c r="C110" s="130">
        <v>42164</v>
      </c>
      <c r="D110" s="150">
        <v>51</v>
      </c>
      <c r="E110" s="130">
        <v>42305</v>
      </c>
      <c r="F110" s="127" t="s">
        <v>283</v>
      </c>
      <c r="G110" s="157" t="s">
        <v>585</v>
      </c>
      <c r="H110" s="158">
        <v>16322</v>
      </c>
      <c r="I110" s="158">
        <v>16322</v>
      </c>
      <c r="J110" s="137">
        <v>0</v>
      </c>
      <c r="K110" s="148" t="s">
        <v>274</v>
      </c>
      <c r="L110" s="159"/>
    </row>
    <row r="111" spans="1:12" s="160" customFormat="1" ht="15">
      <c r="A111" s="125" t="s">
        <v>404</v>
      </c>
      <c r="B111" s="189" t="s">
        <v>405</v>
      </c>
      <c r="C111" s="190"/>
      <c r="D111" s="191"/>
      <c r="E111" s="65"/>
      <c r="F111" s="85"/>
      <c r="G111" s="126"/>
      <c r="H111" s="98"/>
      <c r="I111" s="91"/>
      <c r="J111" s="137">
        <f>H111-I111</f>
        <v>0</v>
      </c>
      <c r="K111" s="85"/>
      <c r="L111" s="85"/>
    </row>
    <row r="112" spans="1:12" s="151" customFormat="1" ht="60">
      <c r="A112" s="141">
        <v>1</v>
      </c>
      <c r="B112" s="150" t="s">
        <v>391</v>
      </c>
      <c r="C112" s="130">
        <v>42314</v>
      </c>
      <c r="D112" s="150" t="s">
        <v>392</v>
      </c>
      <c r="E112" s="130">
        <v>42341</v>
      </c>
      <c r="F112" s="127" t="s">
        <v>90</v>
      </c>
      <c r="G112" s="157" t="s">
        <v>393</v>
      </c>
      <c r="H112" s="161">
        <v>488267</v>
      </c>
      <c r="I112" s="161">
        <v>0</v>
      </c>
      <c r="J112" s="137">
        <v>488267</v>
      </c>
      <c r="K112" s="148" t="s">
        <v>267</v>
      </c>
      <c r="L112" s="159" t="s">
        <v>403</v>
      </c>
    </row>
    <row r="113" spans="1:12" s="151" customFormat="1" ht="60">
      <c r="A113" s="141">
        <v>2</v>
      </c>
      <c r="B113" s="150" t="s">
        <v>394</v>
      </c>
      <c r="C113" s="130">
        <v>42352</v>
      </c>
      <c r="D113" s="150" t="s">
        <v>395</v>
      </c>
      <c r="E113" s="130">
        <v>42447</v>
      </c>
      <c r="F113" s="127" t="s">
        <v>283</v>
      </c>
      <c r="G113" s="157" t="s">
        <v>396</v>
      </c>
      <c r="H113" s="161">
        <v>62300</v>
      </c>
      <c r="I113" s="161">
        <v>6000</v>
      </c>
      <c r="J113" s="137">
        <v>56300</v>
      </c>
      <c r="K113" s="148" t="s">
        <v>267</v>
      </c>
      <c r="L113" s="159"/>
    </row>
    <row r="114" spans="1:12" s="151" customFormat="1" ht="60">
      <c r="A114" s="141">
        <v>3</v>
      </c>
      <c r="B114" s="150" t="s">
        <v>397</v>
      </c>
      <c r="C114" s="130">
        <v>42440</v>
      </c>
      <c r="D114" s="150" t="s">
        <v>398</v>
      </c>
      <c r="E114" s="130">
        <v>42479</v>
      </c>
      <c r="F114" s="127" t="s">
        <v>90</v>
      </c>
      <c r="G114" s="157" t="s">
        <v>399</v>
      </c>
      <c r="H114" s="161">
        <v>743151</v>
      </c>
      <c r="I114" s="161"/>
      <c r="J114" s="137"/>
      <c r="K114" s="148" t="s">
        <v>388</v>
      </c>
      <c r="L114" s="159" t="s">
        <v>587</v>
      </c>
    </row>
    <row r="115" spans="1:12" s="151" customFormat="1" ht="75">
      <c r="A115" s="141">
        <v>4</v>
      </c>
      <c r="B115" s="150" t="s">
        <v>400</v>
      </c>
      <c r="C115" s="130">
        <v>42423</v>
      </c>
      <c r="D115" s="150" t="s">
        <v>401</v>
      </c>
      <c r="E115" s="130">
        <v>42522</v>
      </c>
      <c r="F115" s="127" t="s">
        <v>280</v>
      </c>
      <c r="G115" s="157" t="s">
        <v>402</v>
      </c>
      <c r="H115" s="161">
        <v>410000</v>
      </c>
      <c r="I115" s="161"/>
      <c r="J115" s="137">
        <v>410000</v>
      </c>
      <c r="K115" s="148" t="s">
        <v>267</v>
      </c>
      <c r="L115" s="159" t="s">
        <v>403</v>
      </c>
    </row>
    <row r="116" spans="1:12" s="151" customFormat="1" ht="45">
      <c r="A116" s="141">
        <v>5</v>
      </c>
      <c r="B116" s="150" t="s">
        <v>613</v>
      </c>
      <c r="C116" s="130">
        <v>42586</v>
      </c>
      <c r="D116" s="150" t="s">
        <v>614</v>
      </c>
      <c r="E116" s="130">
        <v>42667</v>
      </c>
      <c r="F116" s="127" t="s">
        <v>283</v>
      </c>
      <c r="G116" s="157" t="s">
        <v>615</v>
      </c>
      <c r="H116" s="161">
        <v>212051</v>
      </c>
      <c r="I116" s="161">
        <v>84000</v>
      </c>
      <c r="J116" s="137">
        <v>128051</v>
      </c>
      <c r="K116" s="148" t="s">
        <v>267</v>
      </c>
      <c r="L116" s="159"/>
    </row>
    <row r="117" spans="1:12" s="151" customFormat="1" ht="45">
      <c r="A117" s="141">
        <v>6</v>
      </c>
      <c r="B117" s="150" t="s">
        <v>677</v>
      </c>
      <c r="C117" s="130">
        <v>42716</v>
      </c>
      <c r="D117" s="150" t="s">
        <v>678</v>
      </c>
      <c r="E117" s="130">
        <v>42782</v>
      </c>
      <c r="F117" s="127" t="s">
        <v>113</v>
      </c>
      <c r="G117" s="157" t="s">
        <v>679</v>
      </c>
      <c r="H117" s="161">
        <v>1457025</v>
      </c>
      <c r="I117" s="161"/>
      <c r="J117" s="137">
        <v>1457025</v>
      </c>
      <c r="K117" s="148" t="s">
        <v>267</v>
      </c>
      <c r="L117" s="159"/>
    </row>
    <row r="118" spans="1:12" s="151" customFormat="1" ht="30">
      <c r="A118" s="141">
        <v>7</v>
      </c>
      <c r="B118" s="150" t="s">
        <v>680</v>
      </c>
      <c r="C118" s="130">
        <v>42674</v>
      </c>
      <c r="D118" s="150" t="s">
        <v>681</v>
      </c>
      <c r="E118" s="130">
        <v>42859</v>
      </c>
      <c r="F118" s="127" t="s">
        <v>90</v>
      </c>
      <c r="G118" s="157" t="s">
        <v>682</v>
      </c>
      <c r="H118" s="161">
        <v>15693</v>
      </c>
      <c r="I118" s="161"/>
      <c r="J118" s="137">
        <v>1457025</v>
      </c>
      <c r="K118" s="148" t="s">
        <v>267</v>
      </c>
      <c r="L118" s="159"/>
    </row>
    <row r="119" spans="1:12" s="160" customFormat="1" ht="15">
      <c r="A119" s="125" t="s">
        <v>406</v>
      </c>
      <c r="B119" s="189" t="s">
        <v>408</v>
      </c>
      <c r="C119" s="190"/>
      <c r="D119" s="191"/>
      <c r="E119" s="65"/>
      <c r="F119" s="85"/>
      <c r="G119" s="177"/>
      <c r="H119" s="98"/>
      <c r="I119" s="91"/>
      <c r="J119" s="137">
        <f>H119-I119</f>
        <v>0</v>
      </c>
      <c r="K119" s="85"/>
      <c r="L119" s="85"/>
    </row>
    <row r="120" spans="1:12" s="151" customFormat="1" ht="75">
      <c r="A120" s="127">
        <v>1</v>
      </c>
      <c r="B120" s="129">
        <v>45</v>
      </c>
      <c r="C120" s="128">
        <v>40528</v>
      </c>
      <c r="D120" s="129">
        <v>223</v>
      </c>
      <c r="E120" s="130">
        <v>41366</v>
      </c>
      <c r="F120" s="127" t="s">
        <v>116</v>
      </c>
      <c r="G120" s="127" t="s">
        <v>416</v>
      </c>
      <c r="H120" s="131">
        <v>54434</v>
      </c>
      <c r="I120" s="131">
        <v>54434</v>
      </c>
      <c r="J120" s="137">
        <v>0</v>
      </c>
      <c r="K120" s="127" t="s">
        <v>274</v>
      </c>
      <c r="L120" s="127" t="s">
        <v>616</v>
      </c>
    </row>
    <row r="121" spans="1:12" s="151" customFormat="1" ht="60">
      <c r="A121" s="127">
        <v>2</v>
      </c>
      <c r="B121" s="129">
        <v>14</v>
      </c>
      <c r="C121" s="128">
        <v>40751</v>
      </c>
      <c r="D121" s="129">
        <v>224</v>
      </c>
      <c r="E121" s="130">
        <v>41366</v>
      </c>
      <c r="F121" s="127" t="s">
        <v>116</v>
      </c>
      <c r="G121" s="127" t="s">
        <v>418</v>
      </c>
      <c r="H121" s="131">
        <v>81841</v>
      </c>
      <c r="I121" s="131"/>
      <c r="J121" s="137">
        <v>81841</v>
      </c>
      <c r="K121" s="127" t="s">
        <v>267</v>
      </c>
      <c r="L121" s="127" t="s">
        <v>417</v>
      </c>
    </row>
    <row r="122" spans="1:12" s="151" customFormat="1" ht="60">
      <c r="A122" s="127">
        <v>3</v>
      </c>
      <c r="B122" s="129">
        <v>15</v>
      </c>
      <c r="C122" s="128">
        <v>40708</v>
      </c>
      <c r="D122" s="129">
        <v>225</v>
      </c>
      <c r="E122" s="130">
        <v>41366</v>
      </c>
      <c r="F122" s="127" t="s">
        <v>116</v>
      </c>
      <c r="G122" s="127" t="s">
        <v>419</v>
      </c>
      <c r="H122" s="131">
        <v>30333</v>
      </c>
      <c r="I122" s="131"/>
      <c r="J122" s="137">
        <v>30333</v>
      </c>
      <c r="K122" s="127" t="s">
        <v>267</v>
      </c>
      <c r="L122" s="127" t="s">
        <v>417</v>
      </c>
    </row>
    <row r="123" spans="1:12" s="151" customFormat="1" ht="60">
      <c r="A123" s="127">
        <v>4</v>
      </c>
      <c r="B123" s="129">
        <v>16</v>
      </c>
      <c r="C123" s="128">
        <v>40708</v>
      </c>
      <c r="D123" s="129">
        <v>226</v>
      </c>
      <c r="E123" s="130">
        <v>41366</v>
      </c>
      <c r="F123" s="127" t="s">
        <v>116</v>
      </c>
      <c r="G123" s="127" t="s">
        <v>420</v>
      </c>
      <c r="H123" s="131">
        <v>86847</v>
      </c>
      <c r="I123" s="131">
        <v>86847</v>
      </c>
      <c r="J123" s="137">
        <v>0</v>
      </c>
      <c r="K123" s="127" t="s">
        <v>274</v>
      </c>
      <c r="L123" s="127" t="s">
        <v>871</v>
      </c>
    </row>
    <row r="124" spans="1:12" s="151" customFormat="1" ht="60">
      <c r="A124" s="127">
        <v>5</v>
      </c>
      <c r="B124" s="129">
        <v>128</v>
      </c>
      <c r="C124" s="128">
        <v>40106</v>
      </c>
      <c r="D124" s="129">
        <v>227</v>
      </c>
      <c r="E124" s="130">
        <v>41366</v>
      </c>
      <c r="F124" s="127" t="s">
        <v>116</v>
      </c>
      <c r="G124" s="127" t="s">
        <v>421</v>
      </c>
      <c r="H124" s="131">
        <v>68004</v>
      </c>
      <c r="I124" s="131"/>
      <c r="J124" s="137">
        <v>68004</v>
      </c>
      <c r="K124" s="127" t="s">
        <v>267</v>
      </c>
      <c r="L124" s="127" t="s">
        <v>417</v>
      </c>
    </row>
    <row r="125" spans="1:12" s="151" customFormat="1" ht="60">
      <c r="A125" s="127">
        <v>6</v>
      </c>
      <c r="B125" s="129">
        <v>141</v>
      </c>
      <c r="C125" s="128">
        <v>40109</v>
      </c>
      <c r="D125" s="129">
        <v>228</v>
      </c>
      <c r="E125" s="130">
        <v>41366</v>
      </c>
      <c r="F125" s="127" t="s">
        <v>116</v>
      </c>
      <c r="G125" s="127" t="s">
        <v>422</v>
      </c>
      <c r="H125" s="131">
        <v>8291</v>
      </c>
      <c r="I125" s="131"/>
      <c r="J125" s="137">
        <v>8291</v>
      </c>
      <c r="K125" s="127" t="s">
        <v>267</v>
      </c>
      <c r="L125" s="127" t="s">
        <v>417</v>
      </c>
    </row>
    <row r="126" spans="1:12" s="151" customFormat="1" ht="60">
      <c r="A126" s="127">
        <v>7</v>
      </c>
      <c r="B126" s="129">
        <v>139</v>
      </c>
      <c r="C126" s="128">
        <v>40109</v>
      </c>
      <c r="D126" s="129">
        <v>229</v>
      </c>
      <c r="E126" s="130">
        <v>41366</v>
      </c>
      <c r="F126" s="127" t="s">
        <v>116</v>
      </c>
      <c r="G126" s="127" t="s">
        <v>423</v>
      </c>
      <c r="H126" s="131">
        <v>61142</v>
      </c>
      <c r="I126" s="131"/>
      <c r="J126" s="137">
        <v>61142</v>
      </c>
      <c r="K126" s="127" t="s">
        <v>267</v>
      </c>
      <c r="L126" s="127" t="s">
        <v>417</v>
      </c>
    </row>
    <row r="127" spans="1:12" s="151" customFormat="1" ht="45">
      <c r="A127" s="127">
        <v>8</v>
      </c>
      <c r="B127" s="129">
        <v>24</v>
      </c>
      <c r="C127" s="128">
        <v>40050</v>
      </c>
      <c r="D127" s="129">
        <v>230</v>
      </c>
      <c r="E127" s="130">
        <v>41366</v>
      </c>
      <c r="F127" s="127" t="s">
        <v>116</v>
      </c>
      <c r="G127" s="127" t="s">
        <v>424</v>
      </c>
      <c r="H127" s="131">
        <v>30460</v>
      </c>
      <c r="I127" s="131">
        <v>30460</v>
      </c>
      <c r="J127" s="137">
        <v>0</v>
      </c>
      <c r="K127" s="127" t="s">
        <v>274</v>
      </c>
      <c r="L127" s="127" t="s">
        <v>616</v>
      </c>
    </row>
    <row r="128" spans="1:12" s="151" customFormat="1" ht="60">
      <c r="A128" s="127">
        <v>9</v>
      </c>
      <c r="B128" s="129">
        <v>157</v>
      </c>
      <c r="C128" s="128">
        <v>40114</v>
      </c>
      <c r="D128" s="129">
        <v>231</v>
      </c>
      <c r="E128" s="130">
        <v>41366</v>
      </c>
      <c r="F128" s="127" t="s">
        <v>116</v>
      </c>
      <c r="G128" s="127" t="s">
        <v>425</v>
      </c>
      <c r="H128" s="131">
        <v>45259</v>
      </c>
      <c r="I128" s="131"/>
      <c r="J128" s="137">
        <v>45259</v>
      </c>
      <c r="K128" s="127" t="s">
        <v>267</v>
      </c>
      <c r="L128" s="127" t="s">
        <v>417</v>
      </c>
    </row>
    <row r="129" spans="1:12" s="162" customFormat="1" ht="60">
      <c r="A129" s="127">
        <v>10</v>
      </c>
      <c r="B129" s="129">
        <v>170</v>
      </c>
      <c r="C129" s="128">
        <v>40115</v>
      </c>
      <c r="D129" s="129">
        <v>232</v>
      </c>
      <c r="E129" s="130">
        <v>41366</v>
      </c>
      <c r="F129" s="127" t="s">
        <v>116</v>
      </c>
      <c r="G129" s="127" t="s">
        <v>426</v>
      </c>
      <c r="H129" s="131">
        <v>48874</v>
      </c>
      <c r="I129" s="131">
        <v>5000</v>
      </c>
      <c r="J129" s="137">
        <v>43874</v>
      </c>
      <c r="K129" s="127" t="s">
        <v>267</v>
      </c>
      <c r="L129" s="127" t="s">
        <v>417</v>
      </c>
    </row>
    <row r="130" spans="1:12" s="162" customFormat="1" ht="60">
      <c r="A130" s="127">
        <v>11</v>
      </c>
      <c r="B130" s="129">
        <v>25</v>
      </c>
      <c r="C130" s="128">
        <v>39989</v>
      </c>
      <c r="D130" s="129">
        <v>236</v>
      </c>
      <c r="E130" s="130">
        <v>41366</v>
      </c>
      <c r="F130" s="127" t="s">
        <v>116</v>
      </c>
      <c r="G130" s="127" t="s">
        <v>427</v>
      </c>
      <c r="H130" s="131">
        <v>51569</v>
      </c>
      <c r="I130" s="131"/>
      <c r="J130" s="137">
        <v>51569</v>
      </c>
      <c r="K130" s="127" t="s">
        <v>267</v>
      </c>
      <c r="L130" s="127" t="s">
        <v>417</v>
      </c>
    </row>
    <row r="131" spans="1:12" s="162" customFormat="1" ht="60">
      <c r="A131" s="127">
        <v>12</v>
      </c>
      <c r="B131" s="129">
        <v>23</v>
      </c>
      <c r="C131" s="128">
        <v>39989</v>
      </c>
      <c r="D131" s="129">
        <v>238</v>
      </c>
      <c r="E131" s="130">
        <v>41366</v>
      </c>
      <c r="F131" s="127" t="s">
        <v>116</v>
      </c>
      <c r="G131" s="127" t="s">
        <v>428</v>
      </c>
      <c r="H131" s="131">
        <v>68078</v>
      </c>
      <c r="I131" s="131">
        <v>68078</v>
      </c>
      <c r="J131" s="137">
        <v>0</v>
      </c>
      <c r="K131" s="127" t="s">
        <v>274</v>
      </c>
      <c r="L131" s="127" t="s">
        <v>643</v>
      </c>
    </row>
    <row r="132" spans="1:12" s="162" customFormat="1" ht="60">
      <c r="A132" s="127">
        <v>13</v>
      </c>
      <c r="B132" s="129">
        <v>171</v>
      </c>
      <c r="C132" s="128">
        <v>40115</v>
      </c>
      <c r="D132" s="129">
        <v>240</v>
      </c>
      <c r="E132" s="130">
        <v>41366</v>
      </c>
      <c r="F132" s="127" t="s">
        <v>116</v>
      </c>
      <c r="G132" s="127" t="s">
        <v>429</v>
      </c>
      <c r="H132" s="131">
        <v>67357</v>
      </c>
      <c r="I132" s="131"/>
      <c r="J132" s="137">
        <v>67357</v>
      </c>
      <c r="K132" s="127" t="s">
        <v>267</v>
      </c>
      <c r="L132" s="127" t="s">
        <v>417</v>
      </c>
    </row>
    <row r="133" spans="1:12" s="162" customFormat="1" ht="60">
      <c r="A133" s="127">
        <v>14</v>
      </c>
      <c r="B133" s="129">
        <v>148</v>
      </c>
      <c r="C133" s="128">
        <v>40112</v>
      </c>
      <c r="D133" s="129">
        <v>241</v>
      </c>
      <c r="E133" s="130">
        <v>41366</v>
      </c>
      <c r="F133" s="127" t="s">
        <v>116</v>
      </c>
      <c r="G133" s="127" t="s">
        <v>430</v>
      </c>
      <c r="H133" s="131">
        <v>48146</v>
      </c>
      <c r="I133" s="131">
        <v>3500</v>
      </c>
      <c r="J133" s="137">
        <v>44646</v>
      </c>
      <c r="K133" s="127" t="s">
        <v>267</v>
      </c>
      <c r="L133" s="127" t="s">
        <v>417</v>
      </c>
    </row>
    <row r="134" spans="1:12" s="162" customFormat="1" ht="60">
      <c r="A134" s="127">
        <v>15</v>
      </c>
      <c r="B134" s="129">
        <v>108</v>
      </c>
      <c r="C134" s="128">
        <v>40079</v>
      </c>
      <c r="D134" s="129">
        <v>242</v>
      </c>
      <c r="E134" s="130">
        <v>41366</v>
      </c>
      <c r="F134" s="127" t="s">
        <v>116</v>
      </c>
      <c r="G134" s="127" t="s">
        <v>431</v>
      </c>
      <c r="H134" s="131">
        <v>29320</v>
      </c>
      <c r="I134" s="131"/>
      <c r="J134" s="137">
        <v>29320</v>
      </c>
      <c r="K134" s="127" t="s">
        <v>267</v>
      </c>
      <c r="L134" s="127" t="s">
        <v>417</v>
      </c>
    </row>
    <row r="135" spans="1:12" s="162" customFormat="1" ht="60">
      <c r="A135" s="127">
        <v>16</v>
      </c>
      <c r="B135" s="129">
        <v>10</v>
      </c>
      <c r="C135" s="128">
        <v>41808</v>
      </c>
      <c r="D135" s="129">
        <v>261</v>
      </c>
      <c r="E135" s="130">
        <v>42024</v>
      </c>
      <c r="F135" s="127" t="s">
        <v>126</v>
      </c>
      <c r="G135" s="127" t="s">
        <v>432</v>
      </c>
      <c r="H135" s="131">
        <v>23897</v>
      </c>
      <c r="I135" s="131">
        <v>23897</v>
      </c>
      <c r="J135" s="137">
        <v>0</v>
      </c>
      <c r="K135" s="127" t="s">
        <v>274</v>
      </c>
      <c r="L135" s="127" t="s">
        <v>643</v>
      </c>
    </row>
    <row r="136" spans="1:12" s="162" customFormat="1" ht="60">
      <c r="A136" s="127">
        <v>17</v>
      </c>
      <c r="B136" s="129">
        <v>189</v>
      </c>
      <c r="C136" s="128">
        <v>41904</v>
      </c>
      <c r="D136" s="129">
        <v>189</v>
      </c>
      <c r="E136" s="130">
        <v>41990</v>
      </c>
      <c r="F136" s="127" t="s">
        <v>126</v>
      </c>
      <c r="G136" s="127" t="s">
        <v>433</v>
      </c>
      <c r="H136" s="131">
        <v>18262</v>
      </c>
      <c r="I136" s="131"/>
      <c r="J136" s="137">
        <v>18262</v>
      </c>
      <c r="K136" s="127" t="s">
        <v>267</v>
      </c>
      <c r="L136" s="127" t="s">
        <v>417</v>
      </c>
    </row>
    <row r="137" spans="1:12" s="162" customFormat="1" ht="45">
      <c r="A137" s="127">
        <v>18</v>
      </c>
      <c r="B137" s="129">
        <v>1</v>
      </c>
      <c r="C137" s="128">
        <v>41171</v>
      </c>
      <c r="D137" s="129">
        <v>232</v>
      </c>
      <c r="E137" s="130">
        <v>42010</v>
      </c>
      <c r="F137" s="127" t="s">
        <v>283</v>
      </c>
      <c r="G137" s="127" t="s">
        <v>434</v>
      </c>
      <c r="H137" s="131">
        <v>3898253</v>
      </c>
      <c r="I137" s="131"/>
      <c r="J137" s="137">
        <v>3898253</v>
      </c>
      <c r="K137" s="127" t="s">
        <v>388</v>
      </c>
      <c r="L137" s="127" t="s">
        <v>588</v>
      </c>
    </row>
    <row r="138" spans="1:12" s="162" customFormat="1" ht="45">
      <c r="A138" s="127">
        <v>19</v>
      </c>
      <c r="B138" s="129">
        <v>59</v>
      </c>
      <c r="C138" s="128">
        <v>39336</v>
      </c>
      <c r="D138" s="129">
        <v>349</v>
      </c>
      <c r="E138" s="130">
        <v>41386</v>
      </c>
      <c r="F138" s="127" t="s">
        <v>116</v>
      </c>
      <c r="G138" s="127" t="s">
        <v>435</v>
      </c>
      <c r="H138" s="131">
        <v>45180</v>
      </c>
      <c r="I138" s="131">
        <v>5000</v>
      </c>
      <c r="J138" s="137">
        <v>40180</v>
      </c>
      <c r="K138" s="127" t="s">
        <v>267</v>
      </c>
      <c r="L138" s="127" t="s">
        <v>588</v>
      </c>
    </row>
    <row r="139" spans="1:12" s="162" customFormat="1" ht="60">
      <c r="A139" s="127">
        <v>20</v>
      </c>
      <c r="B139" s="127">
        <v>90</v>
      </c>
      <c r="C139" s="128">
        <v>40052</v>
      </c>
      <c r="D139" s="129">
        <v>338</v>
      </c>
      <c r="E139" s="130">
        <v>41386</v>
      </c>
      <c r="F139" s="127" t="s">
        <v>116</v>
      </c>
      <c r="G139" s="127" t="s">
        <v>436</v>
      </c>
      <c r="H139" s="131">
        <v>75344</v>
      </c>
      <c r="I139" s="131"/>
      <c r="J139" s="137">
        <v>75344</v>
      </c>
      <c r="K139" s="127" t="s">
        <v>267</v>
      </c>
      <c r="L139" s="127" t="s">
        <v>438</v>
      </c>
    </row>
    <row r="140" spans="1:12" s="162" customFormat="1" ht="60">
      <c r="A140" s="127">
        <v>21</v>
      </c>
      <c r="B140" s="127">
        <v>95</v>
      </c>
      <c r="C140" s="128">
        <v>40056</v>
      </c>
      <c r="D140" s="129">
        <v>339</v>
      </c>
      <c r="E140" s="130">
        <v>41386</v>
      </c>
      <c r="F140" s="127" t="s">
        <v>116</v>
      </c>
      <c r="G140" s="127" t="s">
        <v>437</v>
      </c>
      <c r="H140" s="131">
        <v>55929</v>
      </c>
      <c r="I140" s="131"/>
      <c r="J140" s="137">
        <v>55929</v>
      </c>
      <c r="K140" s="127" t="s">
        <v>267</v>
      </c>
      <c r="L140" s="127" t="s">
        <v>438</v>
      </c>
    </row>
    <row r="141" spans="1:12" s="162" customFormat="1" ht="60">
      <c r="A141" s="127">
        <v>22</v>
      </c>
      <c r="B141" s="127">
        <v>109</v>
      </c>
      <c r="C141" s="128">
        <v>40079</v>
      </c>
      <c r="D141" s="129">
        <v>336</v>
      </c>
      <c r="E141" s="130">
        <v>41386</v>
      </c>
      <c r="F141" s="127" t="s">
        <v>116</v>
      </c>
      <c r="G141" s="127" t="s">
        <v>439</v>
      </c>
      <c r="H141" s="131">
        <v>60031</v>
      </c>
      <c r="I141" s="131"/>
      <c r="J141" s="137">
        <v>60031</v>
      </c>
      <c r="K141" s="127" t="s">
        <v>267</v>
      </c>
      <c r="L141" s="127" t="s">
        <v>438</v>
      </c>
    </row>
    <row r="142" spans="1:12" s="162" customFormat="1" ht="45">
      <c r="A142" s="127">
        <v>23</v>
      </c>
      <c r="B142" s="127">
        <v>28</v>
      </c>
      <c r="C142" s="128">
        <v>41100</v>
      </c>
      <c r="D142" s="129">
        <v>358</v>
      </c>
      <c r="E142" s="130">
        <v>41122</v>
      </c>
      <c r="F142" s="127" t="s">
        <v>116</v>
      </c>
      <c r="G142" s="127" t="s">
        <v>440</v>
      </c>
      <c r="H142" s="131">
        <v>52560</v>
      </c>
      <c r="I142" s="131"/>
      <c r="J142" s="137">
        <v>52560</v>
      </c>
      <c r="K142" s="127" t="s">
        <v>267</v>
      </c>
      <c r="L142" s="127" t="s">
        <v>449</v>
      </c>
    </row>
    <row r="143" spans="1:12" s="162" customFormat="1" ht="60">
      <c r="A143" s="127">
        <v>24</v>
      </c>
      <c r="B143" s="127">
        <v>27</v>
      </c>
      <c r="C143" s="128">
        <v>41099</v>
      </c>
      <c r="D143" s="129">
        <v>358</v>
      </c>
      <c r="E143" s="130">
        <v>41122</v>
      </c>
      <c r="F143" s="127" t="s">
        <v>116</v>
      </c>
      <c r="G143" s="127" t="s">
        <v>441</v>
      </c>
      <c r="H143" s="131">
        <v>53632</v>
      </c>
      <c r="I143" s="131"/>
      <c r="J143" s="137">
        <v>53632</v>
      </c>
      <c r="K143" s="127" t="s">
        <v>267</v>
      </c>
      <c r="L143" s="127" t="s">
        <v>449</v>
      </c>
    </row>
    <row r="144" spans="1:12" s="162" customFormat="1" ht="60">
      <c r="A144" s="127">
        <v>25</v>
      </c>
      <c r="B144" s="127">
        <v>112</v>
      </c>
      <c r="C144" s="128">
        <v>40080</v>
      </c>
      <c r="D144" s="129">
        <v>351</v>
      </c>
      <c r="E144" s="130">
        <v>41386</v>
      </c>
      <c r="F144" s="127" t="s">
        <v>116</v>
      </c>
      <c r="G144" s="127" t="s">
        <v>442</v>
      </c>
      <c r="H144" s="131">
        <v>24512</v>
      </c>
      <c r="I144" s="131">
        <v>2000</v>
      </c>
      <c r="J144" s="137">
        <v>22512</v>
      </c>
      <c r="K144" s="127" t="s">
        <v>267</v>
      </c>
      <c r="L144" s="127" t="s">
        <v>443</v>
      </c>
    </row>
    <row r="145" spans="1:12" s="162" customFormat="1" ht="60">
      <c r="A145" s="127">
        <v>26</v>
      </c>
      <c r="B145" s="127">
        <v>88</v>
      </c>
      <c r="C145" s="128">
        <v>40052</v>
      </c>
      <c r="D145" s="129">
        <v>346</v>
      </c>
      <c r="E145" s="130">
        <v>41386</v>
      </c>
      <c r="F145" s="127" t="s">
        <v>116</v>
      </c>
      <c r="G145" s="127" t="s">
        <v>444</v>
      </c>
      <c r="H145" s="131">
        <v>28956</v>
      </c>
      <c r="I145" s="131"/>
      <c r="J145" s="137">
        <v>28956</v>
      </c>
      <c r="K145" s="127" t="s">
        <v>267</v>
      </c>
      <c r="L145" s="127" t="s">
        <v>445</v>
      </c>
    </row>
    <row r="146" spans="1:12" s="162" customFormat="1" ht="45">
      <c r="A146" s="127">
        <v>27</v>
      </c>
      <c r="B146" s="127">
        <v>2</v>
      </c>
      <c r="C146" s="128">
        <v>40920</v>
      </c>
      <c r="D146" s="129">
        <v>357</v>
      </c>
      <c r="E146" s="130">
        <v>41122</v>
      </c>
      <c r="F146" s="127" t="s">
        <v>116</v>
      </c>
      <c r="G146" s="127" t="s">
        <v>446</v>
      </c>
      <c r="H146" s="131">
        <v>55962</v>
      </c>
      <c r="I146" s="131"/>
      <c r="J146" s="137">
        <v>55962</v>
      </c>
      <c r="K146" s="127" t="s">
        <v>267</v>
      </c>
      <c r="L146" s="127" t="s">
        <v>447</v>
      </c>
    </row>
    <row r="147" spans="1:12" s="162" customFormat="1" ht="30">
      <c r="A147" s="127">
        <v>28</v>
      </c>
      <c r="B147" s="127">
        <v>48</v>
      </c>
      <c r="C147" s="128">
        <v>40861</v>
      </c>
      <c r="D147" s="129">
        <v>200</v>
      </c>
      <c r="E147" s="130">
        <v>40911</v>
      </c>
      <c r="F147" s="127" t="s">
        <v>113</v>
      </c>
      <c r="G147" s="127" t="s">
        <v>448</v>
      </c>
      <c r="H147" s="131">
        <v>19600</v>
      </c>
      <c r="I147" s="131">
        <v>19600</v>
      </c>
      <c r="J147" s="137">
        <v>0</v>
      </c>
      <c r="K147" s="127" t="s">
        <v>274</v>
      </c>
      <c r="L147" s="127" t="s">
        <v>657</v>
      </c>
    </row>
    <row r="148" spans="1:12" s="162" customFormat="1" ht="30">
      <c r="A148" s="127">
        <v>29</v>
      </c>
      <c r="B148" s="127">
        <v>10</v>
      </c>
      <c r="C148" s="128">
        <v>40988</v>
      </c>
      <c r="D148" s="129">
        <v>258</v>
      </c>
      <c r="E148" s="130">
        <v>41186</v>
      </c>
      <c r="F148" s="127" t="s">
        <v>113</v>
      </c>
      <c r="G148" s="127" t="s">
        <v>450</v>
      </c>
      <c r="H148" s="131">
        <v>16056</v>
      </c>
      <c r="I148" s="131">
        <v>16056</v>
      </c>
      <c r="J148" s="137">
        <v>0</v>
      </c>
      <c r="K148" s="127" t="s">
        <v>274</v>
      </c>
      <c r="L148" s="127"/>
    </row>
    <row r="149" spans="1:12" s="162" customFormat="1" ht="45">
      <c r="A149" s="127">
        <v>30</v>
      </c>
      <c r="B149" s="127">
        <v>9</v>
      </c>
      <c r="C149" s="128">
        <v>41024</v>
      </c>
      <c r="D149" s="129">
        <v>266</v>
      </c>
      <c r="E149" s="130">
        <v>41582</v>
      </c>
      <c r="F149" s="127" t="s">
        <v>113</v>
      </c>
      <c r="G149" s="127" t="s">
        <v>451</v>
      </c>
      <c r="H149" s="131">
        <v>62250</v>
      </c>
      <c r="I149" s="131"/>
      <c r="J149" s="137">
        <v>62250</v>
      </c>
      <c r="K149" s="127" t="s">
        <v>388</v>
      </c>
      <c r="L149" s="127" t="s">
        <v>588</v>
      </c>
    </row>
    <row r="150" spans="1:12" s="162" customFormat="1" ht="30">
      <c r="A150" s="127">
        <v>31</v>
      </c>
      <c r="B150" s="127">
        <v>10</v>
      </c>
      <c r="C150" s="128">
        <v>41024</v>
      </c>
      <c r="D150" s="129">
        <v>271</v>
      </c>
      <c r="E150" s="130">
        <v>41582</v>
      </c>
      <c r="F150" s="127" t="s">
        <v>113</v>
      </c>
      <c r="G150" s="127" t="s">
        <v>453</v>
      </c>
      <c r="H150" s="131">
        <v>56550</v>
      </c>
      <c r="I150" s="131"/>
      <c r="J150" s="137">
        <v>56550</v>
      </c>
      <c r="K150" s="127" t="s">
        <v>388</v>
      </c>
      <c r="L150" s="127" t="s">
        <v>588</v>
      </c>
    </row>
    <row r="151" spans="1:12" s="162" customFormat="1" ht="30">
      <c r="A151" s="127">
        <v>32</v>
      </c>
      <c r="B151" s="127">
        <v>11</v>
      </c>
      <c r="C151" s="128">
        <v>41024</v>
      </c>
      <c r="D151" s="129">
        <v>270</v>
      </c>
      <c r="E151" s="130">
        <v>41582</v>
      </c>
      <c r="F151" s="127" t="s">
        <v>113</v>
      </c>
      <c r="G151" s="127" t="s">
        <v>454</v>
      </c>
      <c r="H151" s="131">
        <v>647678</v>
      </c>
      <c r="I151" s="131">
        <v>71762</v>
      </c>
      <c r="J151" s="137">
        <v>575916</v>
      </c>
      <c r="K151" s="127" t="s">
        <v>267</v>
      </c>
      <c r="L151" s="127" t="s">
        <v>452</v>
      </c>
    </row>
    <row r="152" spans="1:12" s="162" customFormat="1" ht="30">
      <c r="A152" s="127">
        <v>33</v>
      </c>
      <c r="B152" s="127">
        <v>12</v>
      </c>
      <c r="C152" s="128">
        <v>41024</v>
      </c>
      <c r="D152" s="129">
        <v>269</v>
      </c>
      <c r="E152" s="130">
        <v>41582</v>
      </c>
      <c r="F152" s="127" t="s">
        <v>113</v>
      </c>
      <c r="G152" s="127" t="s">
        <v>455</v>
      </c>
      <c r="H152" s="131">
        <v>155242</v>
      </c>
      <c r="I152" s="131"/>
      <c r="J152" s="137">
        <v>155242</v>
      </c>
      <c r="K152" s="127" t="s">
        <v>388</v>
      </c>
      <c r="L152" s="127" t="s">
        <v>588</v>
      </c>
    </row>
    <row r="153" spans="1:12" s="162" customFormat="1" ht="30">
      <c r="A153" s="127">
        <v>34</v>
      </c>
      <c r="B153" s="129">
        <v>13</v>
      </c>
      <c r="C153" s="128">
        <v>41024</v>
      </c>
      <c r="D153" s="129">
        <v>268</v>
      </c>
      <c r="E153" s="130">
        <v>41582</v>
      </c>
      <c r="F153" s="127" t="s">
        <v>113</v>
      </c>
      <c r="G153" s="127" t="s">
        <v>456</v>
      </c>
      <c r="H153" s="131">
        <v>539375</v>
      </c>
      <c r="I153" s="131">
        <v>72000</v>
      </c>
      <c r="J153" s="137">
        <v>467375</v>
      </c>
      <c r="K153" s="127" t="s">
        <v>267</v>
      </c>
      <c r="L153" s="127" t="s">
        <v>452</v>
      </c>
    </row>
    <row r="154" spans="1:12" s="162" customFormat="1" ht="30">
      <c r="A154" s="127">
        <v>35</v>
      </c>
      <c r="B154" s="129">
        <v>8</v>
      </c>
      <c r="C154" s="128">
        <v>41024</v>
      </c>
      <c r="D154" s="129">
        <v>267</v>
      </c>
      <c r="E154" s="130">
        <v>41582</v>
      </c>
      <c r="F154" s="127" t="s">
        <v>113</v>
      </c>
      <c r="G154" s="127" t="s">
        <v>457</v>
      </c>
      <c r="H154" s="131">
        <v>650858</v>
      </c>
      <c r="I154" s="131">
        <v>72500</v>
      </c>
      <c r="J154" s="137">
        <v>578358</v>
      </c>
      <c r="K154" s="127" t="s">
        <v>267</v>
      </c>
      <c r="L154" s="127" t="s">
        <v>452</v>
      </c>
    </row>
    <row r="155" spans="1:12" s="162" customFormat="1" ht="60">
      <c r="A155" s="127">
        <v>36</v>
      </c>
      <c r="B155" s="129">
        <v>214</v>
      </c>
      <c r="C155" s="128">
        <v>40165</v>
      </c>
      <c r="D155" s="129">
        <v>509</v>
      </c>
      <c r="E155" s="130">
        <v>40424</v>
      </c>
      <c r="F155" s="127" t="s">
        <v>116</v>
      </c>
      <c r="G155" s="127" t="s">
        <v>458</v>
      </c>
      <c r="H155" s="131">
        <v>64747</v>
      </c>
      <c r="I155" s="131"/>
      <c r="J155" s="137">
        <v>64747</v>
      </c>
      <c r="K155" s="127" t="s">
        <v>267</v>
      </c>
      <c r="L155" s="127" t="s">
        <v>417</v>
      </c>
    </row>
    <row r="156" spans="1:12" s="162" customFormat="1" ht="60">
      <c r="A156" s="127">
        <v>37</v>
      </c>
      <c r="B156" s="129">
        <v>5</v>
      </c>
      <c r="C156" s="128">
        <v>40249</v>
      </c>
      <c r="D156" s="129">
        <v>528</v>
      </c>
      <c r="E156" s="130">
        <v>40363</v>
      </c>
      <c r="F156" s="127" t="s">
        <v>116</v>
      </c>
      <c r="G156" s="127" t="s">
        <v>459</v>
      </c>
      <c r="H156" s="131">
        <v>28612</v>
      </c>
      <c r="I156" s="131"/>
      <c r="J156" s="137">
        <v>28612</v>
      </c>
      <c r="K156" s="127" t="s">
        <v>267</v>
      </c>
      <c r="L156" s="127" t="s">
        <v>417</v>
      </c>
    </row>
    <row r="157" spans="1:12" s="162" customFormat="1" ht="60">
      <c r="A157" s="127">
        <v>38</v>
      </c>
      <c r="B157" s="129">
        <v>9</v>
      </c>
      <c r="C157" s="128">
        <v>40274</v>
      </c>
      <c r="D157" s="129">
        <v>624</v>
      </c>
      <c r="E157" s="130">
        <v>40352</v>
      </c>
      <c r="F157" s="127" t="s">
        <v>116</v>
      </c>
      <c r="G157" s="127" t="s">
        <v>460</v>
      </c>
      <c r="H157" s="131">
        <v>13888</v>
      </c>
      <c r="I157" s="131"/>
      <c r="J157" s="137">
        <v>13888</v>
      </c>
      <c r="K157" s="127" t="s">
        <v>267</v>
      </c>
      <c r="L157" s="127" t="s">
        <v>417</v>
      </c>
    </row>
    <row r="158" spans="1:12" s="162" customFormat="1" ht="60">
      <c r="A158" s="127">
        <v>39</v>
      </c>
      <c r="B158" s="129">
        <v>11</v>
      </c>
      <c r="C158" s="128">
        <v>40276</v>
      </c>
      <c r="D158" s="129">
        <v>625</v>
      </c>
      <c r="E158" s="130">
        <v>40352</v>
      </c>
      <c r="F158" s="127" t="s">
        <v>116</v>
      </c>
      <c r="G158" s="127" t="s">
        <v>461</v>
      </c>
      <c r="H158" s="131">
        <v>27830</v>
      </c>
      <c r="I158" s="131"/>
      <c r="J158" s="137">
        <v>27830</v>
      </c>
      <c r="K158" s="127" t="s">
        <v>267</v>
      </c>
      <c r="L158" s="127" t="s">
        <v>417</v>
      </c>
    </row>
    <row r="159" spans="1:12" s="162" customFormat="1" ht="60">
      <c r="A159" s="127">
        <v>40</v>
      </c>
      <c r="B159" s="129">
        <v>10</v>
      </c>
      <c r="C159" s="128">
        <v>40276</v>
      </c>
      <c r="D159" s="129">
        <v>623</v>
      </c>
      <c r="E159" s="130">
        <v>40352</v>
      </c>
      <c r="F159" s="127" t="s">
        <v>116</v>
      </c>
      <c r="G159" s="127" t="s">
        <v>462</v>
      </c>
      <c r="H159" s="131">
        <v>44567</v>
      </c>
      <c r="I159" s="131"/>
      <c r="J159" s="137">
        <v>44567</v>
      </c>
      <c r="K159" s="127" t="s">
        <v>267</v>
      </c>
      <c r="L159" s="127" t="s">
        <v>417</v>
      </c>
    </row>
    <row r="160" spans="1:12" s="162" customFormat="1" ht="60">
      <c r="A160" s="127">
        <v>41</v>
      </c>
      <c r="B160" s="129">
        <v>13</v>
      </c>
      <c r="C160" s="128">
        <v>40277</v>
      </c>
      <c r="D160" s="129">
        <v>622</v>
      </c>
      <c r="E160" s="130">
        <v>40352</v>
      </c>
      <c r="F160" s="127" t="s">
        <v>116</v>
      </c>
      <c r="G160" s="127" t="s">
        <v>463</v>
      </c>
      <c r="H160" s="131">
        <v>48452</v>
      </c>
      <c r="I160" s="131"/>
      <c r="J160" s="137">
        <v>48452</v>
      </c>
      <c r="K160" s="127" t="s">
        <v>267</v>
      </c>
      <c r="L160" s="127" t="s">
        <v>417</v>
      </c>
    </row>
    <row r="161" spans="1:12" s="162" customFormat="1" ht="60">
      <c r="A161" s="127">
        <v>42</v>
      </c>
      <c r="B161" s="129">
        <v>1</v>
      </c>
      <c r="C161" s="128">
        <v>41303</v>
      </c>
      <c r="D161" s="129">
        <v>272</v>
      </c>
      <c r="E161" s="130">
        <v>41582</v>
      </c>
      <c r="F161" s="127" t="s">
        <v>116</v>
      </c>
      <c r="G161" s="127" t="s">
        <v>464</v>
      </c>
      <c r="H161" s="131">
        <v>65953</v>
      </c>
      <c r="I161" s="131"/>
      <c r="J161" s="137">
        <v>65953</v>
      </c>
      <c r="K161" s="127" t="s">
        <v>267</v>
      </c>
      <c r="L161" s="127" t="s">
        <v>417</v>
      </c>
    </row>
    <row r="162" spans="1:12" s="162" customFormat="1" ht="60">
      <c r="A162" s="127">
        <v>43</v>
      </c>
      <c r="B162" s="129">
        <v>96</v>
      </c>
      <c r="C162" s="128">
        <v>40056</v>
      </c>
      <c r="D162" s="129">
        <v>52</v>
      </c>
      <c r="E162" s="130">
        <v>41218</v>
      </c>
      <c r="F162" s="127" t="s">
        <v>116</v>
      </c>
      <c r="G162" s="127" t="s">
        <v>465</v>
      </c>
      <c r="H162" s="131">
        <v>33562</v>
      </c>
      <c r="I162" s="131">
        <v>2000</v>
      </c>
      <c r="J162" s="137">
        <v>31562</v>
      </c>
      <c r="K162" s="127" t="s">
        <v>267</v>
      </c>
      <c r="L162" s="127" t="s">
        <v>466</v>
      </c>
    </row>
    <row r="163" spans="1:12" s="162" customFormat="1" ht="60">
      <c r="A163" s="127">
        <v>44</v>
      </c>
      <c r="B163" s="129">
        <v>212</v>
      </c>
      <c r="C163" s="128">
        <v>40144</v>
      </c>
      <c r="D163" s="129">
        <v>233</v>
      </c>
      <c r="E163" s="130">
        <v>41003</v>
      </c>
      <c r="F163" s="127" t="s">
        <v>116</v>
      </c>
      <c r="G163" s="127" t="s">
        <v>467</v>
      </c>
      <c r="H163" s="131">
        <v>34053</v>
      </c>
      <c r="I163" s="131"/>
      <c r="J163" s="137">
        <v>34053</v>
      </c>
      <c r="K163" s="127" t="s">
        <v>267</v>
      </c>
      <c r="L163" s="127" t="s">
        <v>417</v>
      </c>
    </row>
    <row r="164" spans="1:12" s="162" customFormat="1" ht="45">
      <c r="A164" s="127">
        <v>45</v>
      </c>
      <c r="B164" s="129">
        <v>30</v>
      </c>
      <c r="C164" s="128">
        <v>41180</v>
      </c>
      <c r="D164" s="129">
        <v>159</v>
      </c>
      <c r="E164" s="130">
        <v>41337</v>
      </c>
      <c r="F164" s="127" t="s">
        <v>90</v>
      </c>
      <c r="G164" s="127" t="s">
        <v>617</v>
      </c>
      <c r="H164" s="131">
        <v>10168</v>
      </c>
      <c r="I164" s="131">
        <v>0</v>
      </c>
      <c r="J164" s="137">
        <v>10168</v>
      </c>
      <c r="K164" s="127" t="s">
        <v>267</v>
      </c>
      <c r="L164" s="127" t="s">
        <v>466</v>
      </c>
    </row>
    <row r="165" spans="1:12" s="162" customFormat="1" ht="45">
      <c r="A165" s="127">
        <v>46</v>
      </c>
      <c r="B165" s="129">
        <v>16</v>
      </c>
      <c r="C165" s="128">
        <v>40071</v>
      </c>
      <c r="D165" s="129">
        <v>205</v>
      </c>
      <c r="E165" s="130">
        <v>41366</v>
      </c>
      <c r="F165" s="127" t="s">
        <v>116</v>
      </c>
      <c r="G165" s="127" t="s">
        <v>468</v>
      </c>
      <c r="H165" s="131">
        <v>40736</v>
      </c>
      <c r="I165" s="131"/>
      <c r="J165" s="137">
        <v>40736</v>
      </c>
      <c r="K165" s="127" t="s">
        <v>267</v>
      </c>
      <c r="L165" s="127" t="s">
        <v>469</v>
      </c>
    </row>
    <row r="166" spans="1:12" s="162" customFormat="1" ht="45">
      <c r="A166" s="127">
        <v>47</v>
      </c>
      <c r="B166" s="129">
        <v>63</v>
      </c>
      <c r="C166" s="128">
        <v>40023</v>
      </c>
      <c r="D166" s="129">
        <v>214</v>
      </c>
      <c r="E166" s="130">
        <v>41366</v>
      </c>
      <c r="F166" s="127" t="s">
        <v>116</v>
      </c>
      <c r="G166" s="127" t="s">
        <v>618</v>
      </c>
      <c r="H166" s="131">
        <v>50196</v>
      </c>
      <c r="I166" s="131">
        <v>50196</v>
      </c>
      <c r="J166" s="137">
        <v>0</v>
      </c>
      <c r="K166" s="127" t="s">
        <v>274</v>
      </c>
      <c r="L166" s="127" t="s">
        <v>616</v>
      </c>
    </row>
    <row r="167" spans="1:12" s="162" customFormat="1" ht="60">
      <c r="A167" s="127">
        <v>48</v>
      </c>
      <c r="B167" s="129">
        <v>15</v>
      </c>
      <c r="C167" s="128">
        <v>39976</v>
      </c>
      <c r="D167" s="129">
        <v>303</v>
      </c>
      <c r="E167" s="130">
        <v>41381</v>
      </c>
      <c r="F167" s="127" t="s">
        <v>116</v>
      </c>
      <c r="G167" s="127" t="s">
        <v>470</v>
      </c>
      <c r="H167" s="131">
        <v>32182</v>
      </c>
      <c r="I167" s="131"/>
      <c r="J167" s="137">
        <v>32182</v>
      </c>
      <c r="K167" s="127" t="s">
        <v>267</v>
      </c>
      <c r="L167" s="127" t="s">
        <v>417</v>
      </c>
    </row>
    <row r="168" spans="1:12" s="162" customFormat="1" ht="60">
      <c r="A168" s="127">
        <v>49</v>
      </c>
      <c r="B168" s="129">
        <v>140</v>
      </c>
      <c r="C168" s="128">
        <v>40109</v>
      </c>
      <c r="D168" s="129">
        <v>302</v>
      </c>
      <c r="E168" s="130">
        <v>41381</v>
      </c>
      <c r="F168" s="127" t="s">
        <v>116</v>
      </c>
      <c r="G168" s="127" t="s">
        <v>471</v>
      </c>
      <c r="H168" s="131">
        <v>18115</v>
      </c>
      <c r="I168" s="131"/>
      <c r="J168" s="137">
        <v>18115</v>
      </c>
      <c r="K168" s="127" t="s">
        <v>267</v>
      </c>
      <c r="L168" s="127" t="s">
        <v>417</v>
      </c>
    </row>
    <row r="169" spans="1:12" s="162" customFormat="1" ht="60">
      <c r="A169" s="127">
        <v>50</v>
      </c>
      <c r="B169" s="127">
        <v>33</v>
      </c>
      <c r="C169" s="128">
        <v>40359</v>
      </c>
      <c r="D169" s="127">
        <v>301</v>
      </c>
      <c r="E169" s="130">
        <v>41381</v>
      </c>
      <c r="F169" s="127" t="s">
        <v>116</v>
      </c>
      <c r="G169" s="127" t="s">
        <v>472</v>
      </c>
      <c r="H169" s="139">
        <v>29340</v>
      </c>
      <c r="I169" s="131"/>
      <c r="J169" s="137">
        <v>29340</v>
      </c>
      <c r="K169" s="127" t="s">
        <v>267</v>
      </c>
      <c r="L169" s="127" t="s">
        <v>417</v>
      </c>
    </row>
    <row r="170" spans="1:12" s="162" customFormat="1" ht="60">
      <c r="A170" s="127">
        <v>51</v>
      </c>
      <c r="B170" s="127">
        <v>72</v>
      </c>
      <c r="C170" s="128">
        <v>40024</v>
      </c>
      <c r="D170" s="129">
        <v>310</v>
      </c>
      <c r="E170" s="130">
        <v>41381</v>
      </c>
      <c r="F170" s="127" t="s">
        <v>116</v>
      </c>
      <c r="G170" s="127" t="s">
        <v>473</v>
      </c>
      <c r="H170" s="131">
        <v>16822</v>
      </c>
      <c r="I170" s="131"/>
      <c r="J170" s="137">
        <v>16822</v>
      </c>
      <c r="K170" s="127" t="s">
        <v>267</v>
      </c>
      <c r="L170" s="127" t="s">
        <v>417</v>
      </c>
    </row>
    <row r="171" spans="1:12" s="162" customFormat="1" ht="60">
      <c r="A171" s="127">
        <v>52</v>
      </c>
      <c r="B171" s="127">
        <v>193</v>
      </c>
      <c r="C171" s="128">
        <v>40136</v>
      </c>
      <c r="D171" s="129">
        <v>215</v>
      </c>
      <c r="E171" s="130">
        <v>41366</v>
      </c>
      <c r="F171" s="127" t="s">
        <v>116</v>
      </c>
      <c r="G171" s="127" t="s">
        <v>474</v>
      </c>
      <c r="H171" s="131">
        <v>52393</v>
      </c>
      <c r="I171" s="131"/>
      <c r="J171" s="137">
        <v>52393</v>
      </c>
      <c r="K171" s="127" t="s">
        <v>267</v>
      </c>
      <c r="L171" s="127" t="s">
        <v>417</v>
      </c>
    </row>
    <row r="172" spans="1:12" s="162" customFormat="1" ht="60">
      <c r="A172" s="127">
        <v>53</v>
      </c>
      <c r="B172" s="127">
        <v>35</v>
      </c>
      <c r="C172" s="128">
        <v>39994</v>
      </c>
      <c r="D172" s="129">
        <v>308</v>
      </c>
      <c r="E172" s="130">
        <v>41381</v>
      </c>
      <c r="F172" s="127" t="s">
        <v>116</v>
      </c>
      <c r="G172" s="127" t="s">
        <v>475</v>
      </c>
      <c r="H172" s="131">
        <v>31512</v>
      </c>
      <c r="I172" s="131"/>
      <c r="J172" s="137">
        <v>31512</v>
      </c>
      <c r="K172" s="127" t="s">
        <v>267</v>
      </c>
      <c r="L172" s="127" t="s">
        <v>417</v>
      </c>
    </row>
    <row r="173" spans="1:12" s="162" customFormat="1" ht="60">
      <c r="A173" s="127">
        <v>54</v>
      </c>
      <c r="B173" s="127">
        <v>43</v>
      </c>
      <c r="C173" s="128">
        <v>39995</v>
      </c>
      <c r="D173" s="129">
        <v>295</v>
      </c>
      <c r="E173" s="130">
        <v>41381</v>
      </c>
      <c r="F173" s="127" t="s">
        <v>116</v>
      </c>
      <c r="G173" s="127" t="s">
        <v>476</v>
      </c>
      <c r="H173" s="131">
        <v>31542</v>
      </c>
      <c r="I173" s="131"/>
      <c r="J173" s="137">
        <v>31542</v>
      </c>
      <c r="K173" s="127" t="s">
        <v>267</v>
      </c>
      <c r="L173" s="127" t="s">
        <v>417</v>
      </c>
    </row>
    <row r="174" spans="1:12" s="162" customFormat="1" ht="60">
      <c r="A174" s="127">
        <v>55</v>
      </c>
      <c r="B174" s="127">
        <v>46</v>
      </c>
      <c r="C174" s="128">
        <v>40007</v>
      </c>
      <c r="D174" s="129">
        <v>307</v>
      </c>
      <c r="E174" s="130">
        <v>41381</v>
      </c>
      <c r="F174" s="127" t="s">
        <v>116</v>
      </c>
      <c r="G174" s="127" t="s">
        <v>477</v>
      </c>
      <c r="H174" s="131">
        <v>31010</v>
      </c>
      <c r="I174" s="131"/>
      <c r="J174" s="137">
        <v>31010</v>
      </c>
      <c r="K174" s="127" t="s">
        <v>267</v>
      </c>
      <c r="L174" s="127" t="s">
        <v>417</v>
      </c>
    </row>
    <row r="175" spans="1:12" s="162" customFormat="1" ht="45">
      <c r="A175" s="127">
        <v>56</v>
      </c>
      <c r="B175" s="127">
        <v>199</v>
      </c>
      <c r="C175" s="130">
        <v>40142</v>
      </c>
      <c r="D175" s="127">
        <v>216</v>
      </c>
      <c r="E175" s="130">
        <v>41366</v>
      </c>
      <c r="F175" s="127" t="s">
        <v>116</v>
      </c>
      <c r="G175" s="127" t="s">
        <v>478</v>
      </c>
      <c r="H175" s="139">
        <v>120262</v>
      </c>
      <c r="I175" s="131"/>
      <c r="J175" s="137">
        <v>120262</v>
      </c>
      <c r="K175" s="127" t="s">
        <v>267</v>
      </c>
      <c r="L175" s="127" t="s">
        <v>438</v>
      </c>
    </row>
    <row r="176" spans="1:12" s="162" customFormat="1" ht="60">
      <c r="A176" s="127">
        <v>57</v>
      </c>
      <c r="B176" s="127">
        <v>55</v>
      </c>
      <c r="C176" s="128">
        <v>40023</v>
      </c>
      <c r="D176" s="127">
        <v>207</v>
      </c>
      <c r="E176" s="130">
        <v>41366</v>
      </c>
      <c r="F176" s="127" t="s">
        <v>116</v>
      </c>
      <c r="G176" s="127" t="s">
        <v>479</v>
      </c>
      <c r="H176" s="139">
        <v>71155</v>
      </c>
      <c r="I176" s="131"/>
      <c r="J176" s="137">
        <v>71155</v>
      </c>
      <c r="K176" s="127" t="s">
        <v>267</v>
      </c>
      <c r="L176" s="127" t="s">
        <v>417</v>
      </c>
    </row>
    <row r="177" spans="1:12" s="162" customFormat="1" ht="60">
      <c r="A177" s="127">
        <v>58</v>
      </c>
      <c r="B177" s="127">
        <v>179</v>
      </c>
      <c r="C177" s="128">
        <v>40116</v>
      </c>
      <c r="D177" s="129">
        <v>306</v>
      </c>
      <c r="E177" s="130">
        <v>41381</v>
      </c>
      <c r="F177" s="127" t="s">
        <v>116</v>
      </c>
      <c r="G177" s="127" t="s">
        <v>480</v>
      </c>
      <c r="H177" s="131">
        <v>35924</v>
      </c>
      <c r="I177" s="131">
        <v>0</v>
      </c>
      <c r="J177" s="137">
        <v>35924</v>
      </c>
      <c r="K177" s="127" t="s">
        <v>267</v>
      </c>
      <c r="L177" s="127" t="s">
        <v>417</v>
      </c>
    </row>
    <row r="178" spans="1:12" s="162" customFormat="1" ht="60">
      <c r="A178" s="127">
        <v>59</v>
      </c>
      <c r="B178" s="127">
        <v>57</v>
      </c>
      <c r="C178" s="128">
        <v>40023</v>
      </c>
      <c r="D178" s="129">
        <v>221</v>
      </c>
      <c r="E178" s="130">
        <v>41366</v>
      </c>
      <c r="F178" s="127" t="s">
        <v>116</v>
      </c>
      <c r="G178" s="127" t="s">
        <v>481</v>
      </c>
      <c r="H178" s="131">
        <v>52530</v>
      </c>
      <c r="I178" s="131"/>
      <c r="J178" s="137">
        <v>52530</v>
      </c>
      <c r="K178" s="127" t="s">
        <v>267</v>
      </c>
      <c r="L178" s="127" t="s">
        <v>417</v>
      </c>
    </row>
    <row r="179" spans="1:12" s="162" customFormat="1" ht="60">
      <c r="A179" s="127">
        <v>60</v>
      </c>
      <c r="B179" s="127">
        <v>9</v>
      </c>
      <c r="C179" s="128">
        <v>41792</v>
      </c>
      <c r="D179" s="129">
        <v>73</v>
      </c>
      <c r="E179" s="130">
        <v>41928</v>
      </c>
      <c r="F179" s="127" t="s">
        <v>90</v>
      </c>
      <c r="G179" s="127" t="s">
        <v>482</v>
      </c>
      <c r="H179" s="131">
        <v>130368</v>
      </c>
      <c r="I179" s="131">
        <v>30000</v>
      </c>
      <c r="J179" s="137">
        <v>100368</v>
      </c>
      <c r="K179" s="127" t="s">
        <v>267</v>
      </c>
      <c r="L179" s="127" t="s">
        <v>417</v>
      </c>
    </row>
    <row r="180" spans="1:12" s="162" customFormat="1" ht="30">
      <c r="A180" s="127">
        <v>61</v>
      </c>
      <c r="B180" s="127">
        <v>5</v>
      </c>
      <c r="C180" s="128">
        <v>41737</v>
      </c>
      <c r="D180" s="129">
        <v>377</v>
      </c>
      <c r="E180" s="130">
        <v>41799</v>
      </c>
      <c r="F180" s="127" t="s">
        <v>90</v>
      </c>
      <c r="G180" s="127" t="s">
        <v>483</v>
      </c>
      <c r="H180" s="131">
        <v>181281</v>
      </c>
      <c r="I180" s="131"/>
      <c r="J180" s="137">
        <v>181281</v>
      </c>
      <c r="K180" s="127" t="s">
        <v>267</v>
      </c>
      <c r="L180" s="127" t="s">
        <v>589</v>
      </c>
    </row>
    <row r="181" spans="1:12" s="162" customFormat="1" ht="60">
      <c r="A181" s="127">
        <v>62</v>
      </c>
      <c r="B181" s="127">
        <v>60</v>
      </c>
      <c r="C181" s="128">
        <v>40023</v>
      </c>
      <c r="D181" s="129">
        <v>47</v>
      </c>
      <c r="E181" s="130">
        <v>40091</v>
      </c>
      <c r="F181" s="127" t="s">
        <v>116</v>
      </c>
      <c r="G181" s="127" t="s">
        <v>484</v>
      </c>
      <c r="H181" s="131">
        <v>41110</v>
      </c>
      <c r="I181" s="131"/>
      <c r="J181" s="137">
        <v>41110</v>
      </c>
      <c r="K181" s="127" t="s">
        <v>267</v>
      </c>
      <c r="L181" s="127" t="s">
        <v>417</v>
      </c>
    </row>
    <row r="182" spans="1:12" s="162" customFormat="1" ht="60">
      <c r="A182" s="127">
        <v>63</v>
      </c>
      <c r="B182" s="127">
        <v>208</v>
      </c>
      <c r="C182" s="128">
        <v>40144</v>
      </c>
      <c r="D182" s="129">
        <v>466</v>
      </c>
      <c r="E182" s="130">
        <v>39824</v>
      </c>
      <c r="F182" s="127" t="s">
        <v>116</v>
      </c>
      <c r="G182" s="127" t="s">
        <v>485</v>
      </c>
      <c r="H182" s="131">
        <v>51042</v>
      </c>
      <c r="I182" s="131"/>
      <c r="J182" s="137">
        <v>51042</v>
      </c>
      <c r="K182" s="127" t="s">
        <v>267</v>
      </c>
      <c r="L182" s="127" t="s">
        <v>417</v>
      </c>
    </row>
    <row r="183" spans="1:12" s="162" customFormat="1" ht="60">
      <c r="A183" s="127">
        <v>64</v>
      </c>
      <c r="B183" s="127">
        <v>158</v>
      </c>
      <c r="C183" s="128">
        <v>40115</v>
      </c>
      <c r="D183" s="129">
        <v>401</v>
      </c>
      <c r="E183" s="130">
        <v>40158</v>
      </c>
      <c r="F183" s="127" t="s">
        <v>116</v>
      </c>
      <c r="G183" s="127" t="s">
        <v>486</v>
      </c>
      <c r="H183" s="131">
        <v>36687</v>
      </c>
      <c r="I183" s="131"/>
      <c r="J183" s="137">
        <v>36687</v>
      </c>
      <c r="K183" s="127" t="s">
        <v>267</v>
      </c>
      <c r="L183" s="127" t="s">
        <v>417</v>
      </c>
    </row>
    <row r="184" spans="1:12" s="162" customFormat="1" ht="45">
      <c r="A184" s="127">
        <v>65</v>
      </c>
      <c r="B184" s="127">
        <v>18</v>
      </c>
      <c r="C184" s="128">
        <v>39981</v>
      </c>
      <c r="D184" s="129">
        <v>274</v>
      </c>
      <c r="E184" s="130">
        <v>40014</v>
      </c>
      <c r="F184" s="127" t="s">
        <v>116</v>
      </c>
      <c r="G184" s="127" t="s">
        <v>487</v>
      </c>
      <c r="H184" s="131">
        <v>18094</v>
      </c>
      <c r="I184" s="131">
        <v>0</v>
      </c>
      <c r="J184" s="137">
        <v>18094</v>
      </c>
      <c r="K184" s="127" t="s">
        <v>267</v>
      </c>
      <c r="L184" s="127" t="s">
        <v>449</v>
      </c>
    </row>
    <row r="185" spans="1:12" s="162" customFormat="1" ht="45">
      <c r="A185" s="127">
        <v>66</v>
      </c>
      <c r="B185" s="127">
        <v>182</v>
      </c>
      <c r="C185" s="128">
        <v>40116</v>
      </c>
      <c r="D185" s="129">
        <v>437</v>
      </c>
      <c r="E185" s="130">
        <v>40182</v>
      </c>
      <c r="F185" s="127" t="s">
        <v>116</v>
      </c>
      <c r="G185" s="127" t="s">
        <v>488</v>
      </c>
      <c r="H185" s="131">
        <v>46531</v>
      </c>
      <c r="I185" s="131">
        <v>0</v>
      </c>
      <c r="J185" s="137">
        <v>46531</v>
      </c>
      <c r="K185" s="127" t="s">
        <v>267</v>
      </c>
      <c r="L185" s="127" t="s">
        <v>449</v>
      </c>
    </row>
    <row r="186" spans="1:12" s="162" customFormat="1" ht="45">
      <c r="A186" s="127">
        <v>67</v>
      </c>
      <c r="B186" s="127">
        <v>181</v>
      </c>
      <c r="C186" s="128">
        <v>40116</v>
      </c>
      <c r="D186" s="129">
        <v>436</v>
      </c>
      <c r="E186" s="130">
        <v>40182</v>
      </c>
      <c r="F186" s="127" t="s">
        <v>116</v>
      </c>
      <c r="G186" s="127" t="s">
        <v>489</v>
      </c>
      <c r="H186" s="131">
        <v>16435</v>
      </c>
      <c r="I186" s="131"/>
      <c r="J186" s="137">
        <v>16435</v>
      </c>
      <c r="K186" s="127" t="s">
        <v>267</v>
      </c>
      <c r="L186" s="127" t="s">
        <v>438</v>
      </c>
    </row>
    <row r="187" spans="1:12" s="162" customFormat="1" ht="45">
      <c r="A187" s="127">
        <v>68</v>
      </c>
      <c r="B187" s="127">
        <v>101</v>
      </c>
      <c r="C187" s="128">
        <v>40071</v>
      </c>
      <c r="D187" s="129">
        <v>206</v>
      </c>
      <c r="E187" s="130">
        <v>41366</v>
      </c>
      <c r="F187" s="127" t="s">
        <v>116</v>
      </c>
      <c r="G187" s="127" t="s">
        <v>490</v>
      </c>
      <c r="H187" s="131">
        <v>50381</v>
      </c>
      <c r="I187" s="131">
        <v>5000</v>
      </c>
      <c r="J187" s="137">
        <v>45381</v>
      </c>
      <c r="K187" s="127" t="s">
        <v>267</v>
      </c>
      <c r="L187" s="127" t="s">
        <v>449</v>
      </c>
    </row>
    <row r="188" spans="1:12" s="162" customFormat="1" ht="45">
      <c r="A188" s="127">
        <v>69</v>
      </c>
      <c r="B188" s="127">
        <v>73</v>
      </c>
      <c r="C188" s="128">
        <v>40024</v>
      </c>
      <c r="D188" s="129">
        <v>43</v>
      </c>
      <c r="E188" s="130">
        <v>40091</v>
      </c>
      <c r="F188" s="127" t="s">
        <v>116</v>
      </c>
      <c r="G188" s="127" t="s">
        <v>492</v>
      </c>
      <c r="H188" s="131">
        <v>39044</v>
      </c>
      <c r="I188" s="131">
        <v>0</v>
      </c>
      <c r="J188" s="137">
        <v>39044</v>
      </c>
      <c r="K188" s="127" t="s">
        <v>267</v>
      </c>
      <c r="L188" s="127" t="s">
        <v>449</v>
      </c>
    </row>
    <row r="189" spans="1:12" s="162" customFormat="1" ht="45">
      <c r="A189" s="127">
        <v>70</v>
      </c>
      <c r="B189" s="127">
        <v>69</v>
      </c>
      <c r="C189" s="128">
        <v>40024</v>
      </c>
      <c r="D189" s="129">
        <v>211</v>
      </c>
      <c r="E189" s="130">
        <v>41366</v>
      </c>
      <c r="F189" s="127" t="s">
        <v>116</v>
      </c>
      <c r="G189" s="127" t="s">
        <v>493</v>
      </c>
      <c r="H189" s="131">
        <v>82768</v>
      </c>
      <c r="I189" s="131"/>
      <c r="J189" s="137">
        <v>82768</v>
      </c>
      <c r="K189" s="127" t="s">
        <v>267</v>
      </c>
      <c r="L189" s="127" t="s">
        <v>499</v>
      </c>
    </row>
    <row r="190" spans="1:12" s="162" customFormat="1" ht="45">
      <c r="A190" s="127">
        <v>71</v>
      </c>
      <c r="B190" s="127">
        <v>45</v>
      </c>
      <c r="C190" s="128">
        <v>40007</v>
      </c>
      <c r="D190" s="129">
        <v>55</v>
      </c>
      <c r="E190" s="130">
        <v>40091</v>
      </c>
      <c r="F190" s="127" t="s">
        <v>116</v>
      </c>
      <c r="G190" s="127" t="s">
        <v>494</v>
      </c>
      <c r="H190" s="131">
        <v>63129</v>
      </c>
      <c r="I190" s="131"/>
      <c r="J190" s="137">
        <v>63129</v>
      </c>
      <c r="K190" s="127" t="s">
        <v>268</v>
      </c>
      <c r="L190" s="127" t="s">
        <v>499</v>
      </c>
    </row>
    <row r="191" spans="1:12" s="162" customFormat="1" ht="45">
      <c r="A191" s="127">
        <v>72</v>
      </c>
      <c r="B191" s="127">
        <v>184</v>
      </c>
      <c r="C191" s="128">
        <v>40128</v>
      </c>
      <c r="D191" s="129">
        <v>432</v>
      </c>
      <c r="E191" s="130">
        <v>40182</v>
      </c>
      <c r="F191" s="127" t="s">
        <v>116</v>
      </c>
      <c r="G191" s="127" t="s">
        <v>495</v>
      </c>
      <c r="H191" s="131">
        <v>73897</v>
      </c>
      <c r="I191" s="131"/>
      <c r="J191" s="137">
        <v>73897</v>
      </c>
      <c r="K191" s="127" t="s">
        <v>267</v>
      </c>
      <c r="L191" s="127" t="s">
        <v>499</v>
      </c>
    </row>
    <row r="192" spans="1:12" s="162" customFormat="1" ht="45">
      <c r="A192" s="127">
        <v>73</v>
      </c>
      <c r="B192" s="127">
        <v>62</v>
      </c>
      <c r="C192" s="128">
        <v>40023</v>
      </c>
      <c r="D192" s="129">
        <v>296</v>
      </c>
      <c r="E192" s="130">
        <v>41381</v>
      </c>
      <c r="F192" s="127" t="s">
        <v>116</v>
      </c>
      <c r="G192" s="127" t="s">
        <v>407</v>
      </c>
      <c r="H192" s="131">
        <v>30315</v>
      </c>
      <c r="I192" s="131"/>
      <c r="J192" s="137">
        <v>30315</v>
      </c>
      <c r="K192" s="127" t="s">
        <v>267</v>
      </c>
      <c r="L192" s="127" t="s">
        <v>438</v>
      </c>
    </row>
    <row r="193" spans="1:12" s="162" customFormat="1" ht="45">
      <c r="A193" s="127">
        <v>74</v>
      </c>
      <c r="B193" s="127">
        <v>147</v>
      </c>
      <c r="C193" s="128">
        <v>40112</v>
      </c>
      <c r="D193" s="129">
        <v>204</v>
      </c>
      <c r="E193" s="130">
        <v>41366</v>
      </c>
      <c r="F193" s="127" t="s">
        <v>116</v>
      </c>
      <c r="G193" s="127" t="s">
        <v>496</v>
      </c>
      <c r="H193" s="131">
        <v>96850</v>
      </c>
      <c r="I193" s="131">
        <v>96850</v>
      </c>
      <c r="J193" s="137">
        <v>0</v>
      </c>
      <c r="K193" s="127" t="s">
        <v>274</v>
      </c>
      <c r="L193" s="127" t="s">
        <v>616</v>
      </c>
    </row>
    <row r="194" spans="1:12" s="162" customFormat="1" ht="45">
      <c r="A194" s="127">
        <v>75</v>
      </c>
      <c r="B194" s="127">
        <v>27</v>
      </c>
      <c r="C194" s="128">
        <v>39990</v>
      </c>
      <c r="D194" s="129">
        <v>429</v>
      </c>
      <c r="E194" s="130">
        <v>41435</v>
      </c>
      <c r="F194" s="127" t="s">
        <v>116</v>
      </c>
      <c r="G194" s="127" t="s">
        <v>497</v>
      </c>
      <c r="H194" s="131">
        <v>44155</v>
      </c>
      <c r="I194" s="131">
        <v>0</v>
      </c>
      <c r="J194" s="137">
        <v>44155</v>
      </c>
      <c r="K194" s="127" t="s">
        <v>267</v>
      </c>
      <c r="L194" s="127" t="s">
        <v>449</v>
      </c>
    </row>
    <row r="195" spans="1:12" s="162" customFormat="1" ht="45">
      <c r="A195" s="127">
        <v>76</v>
      </c>
      <c r="B195" s="127">
        <v>98</v>
      </c>
      <c r="C195" s="128">
        <v>40071</v>
      </c>
      <c r="D195" s="129">
        <v>220</v>
      </c>
      <c r="E195" s="130">
        <v>41366</v>
      </c>
      <c r="F195" s="127" t="s">
        <v>116</v>
      </c>
      <c r="G195" s="127" t="s">
        <v>498</v>
      </c>
      <c r="H195" s="131">
        <v>80330</v>
      </c>
      <c r="I195" s="131"/>
      <c r="J195" s="137">
        <v>80330</v>
      </c>
      <c r="K195" s="127" t="s">
        <v>267</v>
      </c>
      <c r="L195" s="127" t="s">
        <v>499</v>
      </c>
    </row>
    <row r="196" spans="1:12" s="162" customFormat="1" ht="45">
      <c r="A196" s="127">
        <v>77</v>
      </c>
      <c r="B196" s="127">
        <v>115</v>
      </c>
      <c r="C196" s="128">
        <v>40081</v>
      </c>
      <c r="D196" s="129">
        <v>297</v>
      </c>
      <c r="E196" s="130">
        <v>41381</v>
      </c>
      <c r="F196" s="127" t="s">
        <v>116</v>
      </c>
      <c r="G196" s="127" t="s">
        <v>500</v>
      </c>
      <c r="H196" s="131">
        <v>28465</v>
      </c>
      <c r="I196" s="131">
        <v>0</v>
      </c>
      <c r="J196" s="137">
        <v>28465</v>
      </c>
      <c r="K196" s="127" t="s">
        <v>267</v>
      </c>
      <c r="L196" s="127" t="s">
        <v>590</v>
      </c>
    </row>
    <row r="197" spans="1:12" s="162" customFormat="1" ht="45">
      <c r="A197" s="127">
        <v>78</v>
      </c>
      <c r="B197" s="127">
        <v>36</v>
      </c>
      <c r="C197" s="128">
        <v>39994</v>
      </c>
      <c r="D197" s="129">
        <v>203</v>
      </c>
      <c r="E197" s="130">
        <v>41366</v>
      </c>
      <c r="F197" s="127" t="s">
        <v>116</v>
      </c>
      <c r="G197" s="127" t="s">
        <v>501</v>
      </c>
      <c r="H197" s="131">
        <v>70938</v>
      </c>
      <c r="I197" s="131"/>
      <c r="J197" s="137">
        <v>70938</v>
      </c>
      <c r="K197" s="127" t="s">
        <v>267</v>
      </c>
      <c r="L197" s="127" t="s">
        <v>502</v>
      </c>
    </row>
    <row r="198" spans="1:12" s="162" customFormat="1" ht="45">
      <c r="A198" s="127">
        <v>79</v>
      </c>
      <c r="B198" s="127">
        <v>52</v>
      </c>
      <c r="C198" s="128">
        <v>40022</v>
      </c>
      <c r="D198" s="129">
        <v>292</v>
      </c>
      <c r="E198" s="130" t="s">
        <v>503</v>
      </c>
      <c r="F198" s="127" t="s">
        <v>116</v>
      </c>
      <c r="G198" s="127" t="s">
        <v>504</v>
      </c>
      <c r="H198" s="131">
        <v>49795</v>
      </c>
      <c r="I198" s="131"/>
      <c r="J198" s="137">
        <v>49795</v>
      </c>
      <c r="K198" s="127" t="s">
        <v>267</v>
      </c>
      <c r="L198" s="127" t="s">
        <v>491</v>
      </c>
    </row>
    <row r="199" spans="1:12" s="162" customFormat="1" ht="45">
      <c r="A199" s="127">
        <v>80</v>
      </c>
      <c r="B199" s="127">
        <v>14</v>
      </c>
      <c r="C199" s="128">
        <v>42507</v>
      </c>
      <c r="D199" s="129">
        <v>506</v>
      </c>
      <c r="E199" s="130" t="s">
        <v>505</v>
      </c>
      <c r="F199" s="127" t="s">
        <v>116</v>
      </c>
      <c r="G199" s="127" t="s">
        <v>506</v>
      </c>
      <c r="H199" s="131">
        <v>894352</v>
      </c>
      <c r="I199" s="131">
        <v>894352</v>
      </c>
      <c r="J199" s="137">
        <v>0</v>
      </c>
      <c r="K199" s="127" t="s">
        <v>274</v>
      </c>
      <c r="L199" s="127" t="s">
        <v>616</v>
      </c>
    </row>
    <row r="200" spans="1:12" s="162" customFormat="1" ht="60">
      <c r="A200" s="127">
        <v>81</v>
      </c>
      <c r="B200" s="127">
        <v>3</v>
      </c>
      <c r="C200" s="128">
        <v>42341</v>
      </c>
      <c r="D200" s="129">
        <v>550</v>
      </c>
      <c r="E200" s="130" t="s">
        <v>508</v>
      </c>
      <c r="F200" s="127" t="s">
        <v>126</v>
      </c>
      <c r="G200" s="127" t="s">
        <v>509</v>
      </c>
      <c r="H200" s="131">
        <v>57773</v>
      </c>
      <c r="I200" s="131"/>
      <c r="J200" s="137">
        <v>57773</v>
      </c>
      <c r="K200" s="127" t="s">
        <v>267</v>
      </c>
      <c r="L200" s="127" t="s">
        <v>507</v>
      </c>
    </row>
    <row r="201" spans="1:12" s="162" customFormat="1" ht="60">
      <c r="A201" s="127">
        <v>82</v>
      </c>
      <c r="B201" s="127">
        <v>5</v>
      </c>
      <c r="C201" s="128">
        <v>42137</v>
      </c>
      <c r="D201" s="129">
        <v>47</v>
      </c>
      <c r="E201" s="130" t="s">
        <v>510</v>
      </c>
      <c r="F201" s="127" t="s">
        <v>90</v>
      </c>
      <c r="G201" s="127" t="s">
        <v>511</v>
      </c>
      <c r="H201" s="131">
        <v>203736</v>
      </c>
      <c r="I201" s="131">
        <v>13000</v>
      </c>
      <c r="J201" s="137">
        <v>190736</v>
      </c>
      <c r="K201" s="127" t="s">
        <v>267</v>
      </c>
      <c r="L201" s="127" t="s">
        <v>417</v>
      </c>
    </row>
    <row r="202" spans="1:12" s="162" customFormat="1" ht="30">
      <c r="A202" s="127">
        <v>83</v>
      </c>
      <c r="B202" s="127">
        <v>25</v>
      </c>
      <c r="C202" s="128">
        <v>42542</v>
      </c>
      <c r="D202" s="129">
        <v>641</v>
      </c>
      <c r="E202" s="130" t="s">
        <v>591</v>
      </c>
      <c r="F202" s="127" t="s">
        <v>90</v>
      </c>
      <c r="G202" s="127" t="s">
        <v>592</v>
      </c>
      <c r="H202" s="131">
        <v>103200</v>
      </c>
      <c r="I202" s="131">
        <v>0</v>
      </c>
      <c r="J202" s="137">
        <v>103200</v>
      </c>
      <c r="K202" s="127" t="s">
        <v>267</v>
      </c>
      <c r="L202" s="127" t="s">
        <v>438</v>
      </c>
    </row>
    <row r="203" spans="1:12" s="162" customFormat="1" ht="60">
      <c r="A203" s="127">
        <v>84</v>
      </c>
      <c r="B203" s="127">
        <v>19</v>
      </c>
      <c r="C203" s="128">
        <v>42524</v>
      </c>
      <c r="D203" s="129">
        <v>642</v>
      </c>
      <c r="E203" s="130" t="s">
        <v>591</v>
      </c>
      <c r="F203" s="127" t="s">
        <v>90</v>
      </c>
      <c r="G203" s="127" t="s">
        <v>593</v>
      </c>
      <c r="H203" s="131">
        <v>199259</v>
      </c>
      <c r="I203" s="131">
        <v>0</v>
      </c>
      <c r="J203" s="137">
        <v>199259</v>
      </c>
      <c r="K203" s="127" t="s">
        <v>267</v>
      </c>
      <c r="L203" s="127" t="s">
        <v>438</v>
      </c>
    </row>
    <row r="204" spans="1:12" s="162" customFormat="1" ht="45">
      <c r="A204" s="127">
        <v>85</v>
      </c>
      <c r="B204" s="127">
        <v>9</v>
      </c>
      <c r="C204" s="128">
        <v>42178</v>
      </c>
      <c r="D204" s="129">
        <v>73</v>
      </c>
      <c r="E204" s="130" t="s">
        <v>619</v>
      </c>
      <c r="F204" s="127" t="s">
        <v>115</v>
      </c>
      <c r="G204" s="127" t="s">
        <v>620</v>
      </c>
      <c r="H204" s="131">
        <v>4229</v>
      </c>
      <c r="I204" s="131">
        <v>4229</v>
      </c>
      <c r="J204" s="137">
        <v>0</v>
      </c>
      <c r="K204" s="127" t="s">
        <v>274</v>
      </c>
      <c r="L204" s="127" t="s">
        <v>658</v>
      </c>
    </row>
    <row r="205" spans="1:12" s="162" customFormat="1" ht="75">
      <c r="A205" s="127">
        <v>86</v>
      </c>
      <c r="B205" s="127">
        <v>3</v>
      </c>
      <c r="C205" s="128">
        <v>41968</v>
      </c>
      <c r="D205" s="129">
        <v>172</v>
      </c>
      <c r="E205" s="130" t="s">
        <v>622</v>
      </c>
      <c r="F205" s="127" t="s">
        <v>280</v>
      </c>
      <c r="G205" s="127" t="s">
        <v>623</v>
      </c>
      <c r="H205" s="131">
        <v>2132206</v>
      </c>
      <c r="I205" s="131">
        <v>0</v>
      </c>
      <c r="J205" s="137">
        <v>2132206</v>
      </c>
      <c r="K205" s="127" t="s">
        <v>267</v>
      </c>
      <c r="L205" s="127" t="s">
        <v>621</v>
      </c>
    </row>
    <row r="206" spans="1:12" s="162" customFormat="1" ht="45">
      <c r="A206" s="127">
        <v>87</v>
      </c>
      <c r="B206" s="127">
        <v>5</v>
      </c>
      <c r="C206" s="128">
        <v>42635</v>
      </c>
      <c r="D206" s="129">
        <v>145</v>
      </c>
      <c r="E206" s="130" t="s">
        <v>624</v>
      </c>
      <c r="F206" s="127" t="s">
        <v>283</v>
      </c>
      <c r="G206" s="127" t="s">
        <v>433</v>
      </c>
      <c r="H206" s="131">
        <v>420000</v>
      </c>
      <c r="I206" s="131">
        <v>0</v>
      </c>
      <c r="J206" s="137">
        <v>420000</v>
      </c>
      <c r="K206" s="127" t="s">
        <v>267</v>
      </c>
      <c r="L206" s="127" t="s">
        <v>621</v>
      </c>
    </row>
    <row r="207" spans="1:12" s="162" customFormat="1" ht="75">
      <c r="A207" s="127">
        <v>88</v>
      </c>
      <c r="B207" s="127">
        <v>30</v>
      </c>
      <c r="C207" s="128" t="s">
        <v>659</v>
      </c>
      <c r="D207" s="129">
        <v>443</v>
      </c>
      <c r="E207" s="130" t="s">
        <v>660</v>
      </c>
      <c r="F207" s="127" t="s">
        <v>90</v>
      </c>
      <c r="G207" s="127" t="s">
        <v>661</v>
      </c>
      <c r="H207" s="131">
        <v>1424920</v>
      </c>
      <c r="I207" s="131">
        <v>0</v>
      </c>
      <c r="J207" s="137">
        <v>1424920</v>
      </c>
      <c r="K207" s="127" t="s">
        <v>267</v>
      </c>
      <c r="L207" s="127" t="s">
        <v>525</v>
      </c>
    </row>
    <row r="208" spans="1:12" s="162" customFormat="1" ht="30">
      <c r="A208" s="127">
        <v>89</v>
      </c>
      <c r="B208" s="127">
        <v>10</v>
      </c>
      <c r="C208" s="128" t="s">
        <v>662</v>
      </c>
      <c r="D208" s="129">
        <v>453</v>
      </c>
      <c r="E208" s="130" t="s">
        <v>660</v>
      </c>
      <c r="F208" s="127" t="s">
        <v>113</v>
      </c>
      <c r="G208" s="127" t="s">
        <v>663</v>
      </c>
      <c r="H208" s="131">
        <v>2149681</v>
      </c>
      <c r="I208" s="131">
        <v>0</v>
      </c>
      <c r="J208" s="137">
        <v>2149681</v>
      </c>
      <c r="K208" s="127" t="s">
        <v>267</v>
      </c>
      <c r="L208" s="127" t="s">
        <v>525</v>
      </c>
    </row>
    <row r="209" spans="1:12" s="162" customFormat="1" ht="60">
      <c r="A209" s="127">
        <v>90</v>
      </c>
      <c r="B209" s="127">
        <v>36</v>
      </c>
      <c r="C209" s="128">
        <v>42720</v>
      </c>
      <c r="D209" s="129">
        <v>513</v>
      </c>
      <c r="E209" s="130" t="s">
        <v>872</v>
      </c>
      <c r="F209" s="127" t="s">
        <v>106</v>
      </c>
      <c r="G209" s="127" t="s">
        <v>873</v>
      </c>
      <c r="H209" s="131">
        <v>73050</v>
      </c>
      <c r="I209" s="131">
        <v>0</v>
      </c>
      <c r="J209" s="137">
        <v>73050</v>
      </c>
      <c r="K209" s="127" t="s">
        <v>267</v>
      </c>
      <c r="L209" s="127" t="s">
        <v>621</v>
      </c>
    </row>
    <row r="210" spans="1:12" s="162" customFormat="1" ht="45">
      <c r="A210" s="127">
        <v>91</v>
      </c>
      <c r="B210" s="153">
        <v>35</v>
      </c>
      <c r="C210" s="154">
        <v>42720</v>
      </c>
      <c r="D210" s="153">
        <v>512</v>
      </c>
      <c r="E210" s="155" t="s">
        <v>872</v>
      </c>
      <c r="F210" s="127" t="s">
        <v>106</v>
      </c>
      <c r="G210" s="156" t="s">
        <v>874</v>
      </c>
      <c r="H210" s="146">
        <v>104260</v>
      </c>
      <c r="I210" s="146">
        <v>0</v>
      </c>
      <c r="J210" s="137">
        <v>104260</v>
      </c>
      <c r="K210" s="127" t="s">
        <v>267</v>
      </c>
      <c r="L210" s="127" t="s">
        <v>621</v>
      </c>
    </row>
    <row r="211" spans="1:12" s="163" customFormat="1" ht="15">
      <c r="A211" s="125" t="s">
        <v>410</v>
      </c>
      <c r="B211" s="192" t="s">
        <v>411</v>
      </c>
      <c r="C211" s="192"/>
      <c r="D211" s="192"/>
      <c r="E211" s="65"/>
      <c r="F211" s="85"/>
      <c r="G211" s="126"/>
      <c r="H211" s="98"/>
      <c r="I211" s="91"/>
      <c r="J211" s="137">
        <f>H211-I211</f>
        <v>0</v>
      </c>
      <c r="K211" s="85"/>
      <c r="L211" s="85"/>
    </row>
    <row r="212" spans="1:12" s="174" customFormat="1" ht="60">
      <c r="A212" s="171">
        <v>1</v>
      </c>
      <c r="B212" s="141">
        <v>6</v>
      </c>
      <c r="C212" s="172">
        <v>41831</v>
      </c>
      <c r="D212" s="141">
        <v>21</v>
      </c>
      <c r="E212" s="172">
        <v>41921</v>
      </c>
      <c r="F212" s="176" t="s">
        <v>280</v>
      </c>
      <c r="G212" s="141" t="s">
        <v>513</v>
      </c>
      <c r="H212" s="173">
        <v>125142</v>
      </c>
      <c r="I212" s="173">
        <v>0</v>
      </c>
      <c r="J212" s="137">
        <v>125142</v>
      </c>
      <c r="K212" s="148" t="s">
        <v>267</v>
      </c>
      <c r="L212" s="159" t="s">
        <v>644</v>
      </c>
    </row>
    <row r="213" spans="1:12" s="174" customFormat="1" ht="30">
      <c r="A213" s="171">
        <v>2</v>
      </c>
      <c r="B213" s="141">
        <v>4</v>
      </c>
      <c r="C213" s="172">
        <v>41898</v>
      </c>
      <c r="D213" s="141">
        <v>25</v>
      </c>
      <c r="E213" s="172">
        <v>41928</v>
      </c>
      <c r="F213" s="176" t="s">
        <v>90</v>
      </c>
      <c r="G213" s="141" t="s">
        <v>514</v>
      </c>
      <c r="H213" s="173"/>
      <c r="I213" s="173"/>
      <c r="J213" s="137">
        <v>0</v>
      </c>
      <c r="K213" s="148" t="s">
        <v>267</v>
      </c>
      <c r="L213" s="159" t="s">
        <v>645</v>
      </c>
    </row>
    <row r="214" spans="1:12" s="174" customFormat="1" ht="51">
      <c r="A214" s="171">
        <v>3</v>
      </c>
      <c r="B214" s="141">
        <v>17</v>
      </c>
      <c r="C214" s="172">
        <v>41957</v>
      </c>
      <c r="D214" s="141">
        <v>96</v>
      </c>
      <c r="E214" s="172">
        <v>42009</v>
      </c>
      <c r="F214" s="176" t="s">
        <v>280</v>
      </c>
      <c r="G214" s="141" t="s">
        <v>515</v>
      </c>
      <c r="H214" s="173">
        <v>57956</v>
      </c>
      <c r="I214" s="173">
        <v>57956</v>
      </c>
      <c r="J214" s="137">
        <v>0</v>
      </c>
      <c r="K214" s="148" t="s">
        <v>274</v>
      </c>
      <c r="L214" s="159"/>
    </row>
    <row r="215" spans="1:12" s="174" customFormat="1" ht="51">
      <c r="A215" s="171">
        <v>4</v>
      </c>
      <c r="B215" s="141">
        <v>22</v>
      </c>
      <c r="C215" s="172">
        <v>41998</v>
      </c>
      <c r="D215" s="141">
        <v>213</v>
      </c>
      <c r="E215" s="172">
        <v>42144</v>
      </c>
      <c r="F215" s="176" t="s">
        <v>280</v>
      </c>
      <c r="G215" s="141" t="s">
        <v>516</v>
      </c>
      <c r="H215" s="173">
        <v>31458</v>
      </c>
      <c r="I215" s="173">
        <v>0</v>
      </c>
      <c r="J215" s="137">
        <v>31458</v>
      </c>
      <c r="K215" s="148" t="s">
        <v>267</v>
      </c>
      <c r="L215" s="159" t="s">
        <v>646</v>
      </c>
    </row>
    <row r="216" spans="1:12" s="174" customFormat="1" ht="51">
      <c r="A216" s="171">
        <v>5</v>
      </c>
      <c r="B216" s="141">
        <v>6</v>
      </c>
      <c r="C216" s="172">
        <v>42114</v>
      </c>
      <c r="D216" s="141">
        <v>214</v>
      </c>
      <c r="E216" s="172">
        <v>42144</v>
      </c>
      <c r="F216" s="176" t="s">
        <v>280</v>
      </c>
      <c r="G216" s="141" t="s">
        <v>517</v>
      </c>
      <c r="H216" s="175">
        <v>148408</v>
      </c>
      <c r="I216" s="173"/>
      <c r="J216" s="137">
        <v>148408</v>
      </c>
      <c r="K216" s="148" t="s">
        <v>267</v>
      </c>
      <c r="L216" s="159" t="s">
        <v>647</v>
      </c>
    </row>
    <row r="217" spans="1:12" s="174" customFormat="1" ht="51">
      <c r="A217" s="171">
        <v>6</v>
      </c>
      <c r="B217" s="141">
        <v>6</v>
      </c>
      <c r="C217" s="172">
        <v>42129</v>
      </c>
      <c r="D217" s="141">
        <v>297</v>
      </c>
      <c r="E217" s="172">
        <v>42237</v>
      </c>
      <c r="F217" s="176" t="s">
        <v>280</v>
      </c>
      <c r="G217" s="141" t="s">
        <v>518</v>
      </c>
      <c r="H217" s="175">
        <v>22854</v>
      </c>
      <c r="I217" s="173">
        <v>22854</v>
      </c>
      <c r="J217" s="137">
        <v>0</v>
      </c>
      <c r="K217" s="148" t="s">
        <v>274</v>
      </c>
      <c r="L217" s="159"/>
    </row>
    <row r="218" spans="1:12" s="174" customFormat="1" ht="60">
      <c r="A218" s="171">
        <v>7</v>
      </c>
      <c r="B218" s="141">
        <v>13</v>
      </c>
      <c r="C218" s="172">
        <v>42271</v>
      </c>
      <c r="D218" s="141">
        <v>122</v>
      </c>
      <c r="E218" s="172">
        <v>42320</v>
      </c>
      <c r="F218" s="176" t="s">
        <v>280</v>
      </c>
      <c r="G218" s="141" t="s">
        <v>519</v>
      </c>
      <c r="H218" s="175">
        <v>280464</v>
      </c>
      <c r="I218" s="173"/>
      <c r="J218" s="137">
        <v>280464</v>
      </c>
      <c r="K218" s="148" t="s">
        <v>267</v>
      </c>
      <c r="L218" s="159" t="s">
        <v>644</v>
      </c>
    </row>
    <row r="219" spans="1:12" s="174" customFormat="1" ht="60">
      <c r="A219" s="171">
        <v>8</v>
      </c>
      <c r="B219" s="141">
        <v>29</v>
      </c>
      <c r="C219" s="172">
        <v>42334</v>
      </c>
      <c r="D219" s="141">
        <v>266</v>
      </c>
      <c r="E219" s="172">
        <v>42430</v>
      </c>
      <c r="F219" s="176" t="s">
        <v>280</v>
      </c>
      <c r="G219" s="141" t="s">
        <v>520</v>
      </c>
      <c r="H219" s="175">
        <v>101252</v>
      </c>
      <c r="I219" s="173">
        <v>33000</v>
      </c>
      <c r="J219" s="137">
        <v>68252</v>
      </c>
      <c r="K219" s="148" t="s">
        <v>267</v>
      </c>
      <c r="L219" s="159" t="s">
        <v>644</v>
      </c>
    </row>
    <row r="220" spans="1:12" s="174" customFormat="1" ht="60">
      <c r="A220" s="171">
        <v>9</v>
      </c>
      <c r="B220" s="141">
        <v>26</v>
      </c>
      <c r="C220" s="172">
        <v>42328</v>
      </c>
      <c r="D220" s="141">
        <v>267</v>
      </c>
      <c r="E220" s="172">
        <v>42430</v>
      </c>
      <c r="F220" s="176" t="s">
        <v>280</v>
      </c>
      <c r="G220" s="141" t="s">
        <v>521</v>
      </c>
      <c r="H220" s="175">
        <v>100891</v>
      </c>
      <c r="I220" s="173"/>
      <c r="J220" s="137">
        <v>100891</v>
      </c>
      <c r="K220" s="148" t="s">
        <v>267</v>
      </c>
      <c r="L220" s="159" t="s">
        <v>648</v>
      </c>
    </row>
    <row r="221" spans="1:12" s="174" customFormat="1" ht="60">
      <c r="A221" s="171">
        <v>10</v>
      </c>
      <c r="B221" s="141">
        <v>27</v>
      </c>
      <c r="C221" s="172">
        <v>42328</v>
      </c>
      <c r="D221" s="141">
        <v>268</v>
      </c>
      <c r="E221" s="172">
        <v>42430</v>
      </c>
      <c r="F221" s="176" t="s">
        <v>280</v>
      </c>
      <c r="G221" s="141" t="s">
        <v>522</v>
      </c>
      <c r="H221" s="175">
        <v>100803</v>
      </c>
      <c r="I221" s="173">
        <v>100803</v>
      </c>
      <c r="J221" s="137">
        <v>0</v>
      </c>
      <c r="K221" s="148" t="s">
        <v>274</v>
      </c>
      <c r="L221" s="159"/>
    </row>
    <row r="222" spans="1:12" s="174" customFormat="1" ht="75">
      <c r="A222" s="171">
        <v>11</v>
      </c>
      <c r="B222" s="141">
        <v>17</v>
      </c>
      <c r="C222" s="172">
        <v>42265</v>
      </c>
      <c r="D222" s="141">
        <v>269</v>
      </c>
      <c r="E222" s="172">
        <v>42430</v>
      </c>
      <c r="F222" s="176" t="s">
        <v>280</v>
      </c>
      <c r="G222" s="141" t="s">
        <v>523</v>
      </c>
      <c r="H222" s="175">
        <v>156683</v>
      </c>
      <c r="I222" s="173"/>
      <c r="J222" s="137">
        <v>156683</v>
      </c>
      <c r="K222" s="148" t="s">
        <v>267</v>
      </c>
      <c r="L222" s="159" t="s">
        <v>664</v>
      </c>
    </row>
    <row r="223" spans="1:12" s="174" customFormat="1" ht="51">
      <c r="A223" s="171">
        <v>12</v>
      </c>
      <c r="B223" s="141">
        <v>15</v>
      </c>
      <c r="C223" s="172">
        <v>42256</v>
      </c>
      <c r="D223" s="141">
        <v>271</v>
      </c>
      <c r="E223" s="172">
        <v>42430</v>
      </c>
      <c r="F223" s="176" t="s">
        <v>280</v>
      </c>
      <c r="G223" s="141" t="s">
        <v>524</v>
      </c>
      <c r="H223" s="175">
        <v>276795</v>
      </c>
      <c r="I223" s="173"/>
      <c r="J223" s="137">
        <v>276795</v>
      </c>
      <c r="K223" s="148" t="s">
        <v>267</v>
      </c>
      <c r="L223" s="159" t="s">
        <v>664</v>
      </c>
    </row>
    <row r="224" spans="1:12" s="174" customFormat="1" ht="51">
      <c r="A224" s="171">
        <v>13</v>
      </c>
      <c r="B224" s="141">
        <v>16</v>
      </c>
      <c r="C224" s="172">
        <v>42256</v>
      </c>
      <c r="D224" s="141">
        <v>272</v>
      </c>
      <c r="E224" s="172">
        <v>42430</v>
      </c>
      <c r="F224" s="176" t="s">
        <v>280</v>
      </c>
      <c r="G224" s="141" t="s">
        <v>526</v>
      </c>
      <c r="H224" s="175">
        <v>175819</v>
      </c>
      <c r="I224" s="173"/>
      <c r="J224" s="137">
        <v>175819</v>
      </c>
      <c r="K224" s="148" t="s">
        <v>267</v>
      </c>
      <c r="L224" s="159" t="s">
        <v>875</v>
      </c>
    </row>
    <row r="225" spans="1:12" s="174" customFormat="1" ht="60">
      <c r="A225" s="171">
        <v>14</v>
      </c>
      <c r="B225" s="141">
        <v>14</v>
      </c>
      <c r="C225" s="172">
        <v>42271</v>
      </c>
      <c r="D225" s="141">
        <v>273</v>
      </c>
      <c r="E225" s="172">
        <v>42430</v>
      </c>
      <c r="F225" s="176" t="s">
        <v>280</v>
      </c>
      <c r="G225" s="141" t="s">
        <v>527</v>
      </c>
      <c r="H225" s="173">
        <v>528963</v>
      </c>
      <c r="I225" s="173">
        <v>528963</v>
      </c>
      <c r="J225" s="137">
        <v>0</v>
      </c>
      <c r="K225" s="148" t="s">
        <v>274</v>
      </c>
      <c r="L225" s="159"/>
    </row>
    <row r="226" spans="1:12" s="174" customFormat="1" ht="60">
      <c r="A226" s="171">
        <v>15</v>
      </c>
      <c r="B226" s="141">
        <v>15</v>
      </c>
      <c r="C226" s="172">
        <v>42271</v>
      </c>
      <c r="D226" s="141">
        <v>274</v>
      </c>
      <c r="E226" s="172">
        <v>42430</v>
      </c>
      <c r="F226" s="176" t="s">
        <v>280</v>
      </c>
      <c r="G226" s="141" t="s">
        <v>528</v>
      </c>
      <c r="H226" s="173">
        <v>190442</v>
      </c>
      <c r="I226" s="173">
        <v>1000</v>
      </c>
      <c r="J226" s="137">
        <v>189442</v>
      </c>
      <c r="K226" s="148" t="s">
        <v>267</v>
      </c>
      <c r="L226" s="159" t="s">
        <v>649</v>
      </c>
    </row>
    <row r="227" spans="1:12" s="174" customFormat="1" ht="51">
      <c r="A227" s="171">
        <v>16</v>
      </c>
      <c r="B227" s="141">
        <v>3</v>
      </c>
      <c r="C227" s="172">
        <v>42445</v>
      </c>
      <c r="D227" s="141">
        <v>402</v>
      </c>
      <c r="E227" s="172">
        <v>42558</v>
      </c>
      <c r="F227" s="176" t="s">
        <v>280</v>
      </c>
      <c r="G227" s="141" t="s">
        <v>529</v>
      </c>
      <c r="H227" s="173">
        <v>20010</v>
      </c>
      <c r="I227" s="173"/>
      <c r="J227" s="137">
        <v>20010</v>
      </c>
      <c r="K227" s="148" t="s">
        <v>388</v>
      </c>
      <c r="L227" s="159"/>
    </row>
    <row r="228" spans="1:12" s="174" customFormat="1" ht="60">
      <c r="A228" s="171">
        <v>17</v>
      </c>
      <c r="B228" s="141">
        <v>7</v>
      </c>
      <c r="C228" s="172">
        <v>42524</v>
      </c>
      <c r="D228" s="141">
        <v>403</v>
      </c>
      <c r="E228" s="172">
        <v>42558</v>
      </c>
      <c r="F228" s="176" t="s">
        <v>280</v>
      </c>
      <c r="G228" s="141" t="s">
        <v>530</v>
      </c>
      <c r="H228" s="173">
        <v>106447</v>
      </c>
      <c r="I228" s="173">
        <v>106447</v>
      </c>
      <c r="J228" s="137">
        <v>0</v>
      </c>
      <c r="K228" s="148" t="s">
        <v>274</v>
      </c>
      <c r="L228" s="159"/>
    </row>
    <row r="229" spans="1:12" s="174" customFormat="1" ht="51">
      <c r="A229" s="171">
        <v>18</v>
      </c>
      <c r="B229" s="141">
        <v>6</v>
      </c>
      <c r="C229" s="172">
        <v>42524</v>
      </c>
      <c r="D229" s="141">
        <v>404</v>
      </c>
      <c r="E229" s="172">
        <v>42558</v>
      </c>
      <c r="F229" s="176" t="s">
        <v>280</v>
      </c>
      <c r="G229" s="141" t="s">
        <v>531</v>
      </c>
      <c r="H229" s="173">
        <v>140750</v>
      </c>
      <c r="I229" s="173">
        <v>30000</v>
      </c>
      <c r="J229" s="137">
        <v>110750</v>
      </c>
      <c r="K229" s="148" t="s">
        <v>267</v>
      </c>
      <c r="L229" s="159" t="s">
        <v>649</v>
      </c>
    </row>
    <row r="230" spans="1:12" s="174" customFormat="1" ht="51">
      <c r="A230" s="171">
        <v>19</v>
      </c>
      <c r="B230" s="141">
        <v>11</v>
      </c>
      <c r="C230" s="172">
        <v>42528</v>
      </c>
      <c r="D230" s="141">
        <v>405</v>
      </c>
      <c r="E230" s="172">
        <v>42558</v>
      </c>
      <c r="F230" s="176" t="s">
        <v>280</v>
      </c>
      <c r="G230" s="141" t="s">
        <v>532</v>
      </c>
      <c r="H230" s="173">
        <v>56069</v>
      </c>
      <c r="I230" s="173">
        <v>56069</v>
      </c>
      <c r="J230" s="137">
        <v>0</v>
      </c>
      <c r="K230" s="148" t="s">
        <v>274</v>
      </c>
      <c r="L230" s="159"/>
    </row>
    <row r="231" spans="1:12" s="174" customFormat="1" ht="51">
      <c r="A231" s="171">
        <v>20</v>
      </c>
      <c r="B231" s="141">
        <v>12</v>
      </c>
      <c r="C231" s="172">
        <v>42529</v>
      </c>
      <c r="D231" s="141">
        <v>406</v>
      </c>
      <c r="E231" s="172">
        <v>42558</v>
      </c>
      <c r="F231" s="176" t="s">
        <v>280</v>
      </c>
      <c r="G231" s="141" t="s">
        <v>533</v>
      </c>
      <c r="H231" s="173">
        <v>37843</v>
      </c>
      <c r="I231" s="173">
        <v>37843</v>
      </c>
      <c r="J231" s="137">
        <v>0</v>
      </c>
      <c r="K231" s="148" t="s">
        <v>274</v>
      </c>
      <c r="L231" s="159"/>
    </row>
    <row r="232" spans="1:12" s="174" customFormat="1" ht="75">
      <c r="A232" s="171">
        <v>21</v>
      </c>
      <c r="B232" s="141">
        <v>9</v>
      </c>
      <c r="C232" s="172">
        <v>42525</v>
      </c>
      <c r="D232" s="141">
        <v>407</v>
      </c>
      <c r="E232" s="172">
        <v>42558</v>
      </c>
      <c r="F232" s="176" t="s">
        <v>280</v>
      </c>
      <c r="G232" s="141" t="s">
        <v>534</v>
      </c>
      <c r="H232" s="173">
        <v>133160</v>
      </c>
      <c r="I232" s="173">
        <v>10000</v>
      </c>
      <c r="J232" s="137">
        <v>123160</v>
      </c>
      <c r="K232" s="148" t="s">
        <v>267</v>
      </c>
      <c r="L232" s="159" t="s">
        <v>649</v>
      </c>
    </row>
    <row r="233" spans="1:12" s="174" customFormat="1" ht="60">
      <c r="A233" s="171">
        <v>22</v>
      </c>
      <c r="B233" s="141">
        <v>8</v>
      </c>
      <c r="C233" s="172">
        <v>42525</v>
      </c>
      <c r="D233" s="141">
        <v>408</v>
      </c>
      <c r="E233" s="172">
        <v>42558</v>
      </c>
      <c r="F233" s="176" t="s">
        <v>280</v>
      </c>
      <c r="G233" s="141" t="s">
        <v>535</v>
      </c>
      <c r="H233" s="173">
        <v>102712</v>
      </c>
      <c r="I233" s="173">
        <v>5000</v>
      </c>
      <c r="J233" s="137">
        <v>97712</v>
      </c>
      <c r="K233" s="148" t="s">
        <v>267</v>
      </c>
      <c r="L233" s="159" t="s">
        <v>649</v>
      </c>
    </row>
    <row r="234" spans="1:12" s="174" customFormat="1" ht="51">
      <c r="A234" s="171">
        <v>23</v>
      </c>
      <c r="B234" s="141">
        <v>10</v>
      </c>
      <c r="C234" s="172">
        <v>42528</v>
      </c>
      <c r="D234" s="141">
        <v>409</v>
      </c>
      <c r="E234" s="172">
        <v>42558</v>
      </c>
      <c r="F234" s="176" t="s">
        <v>280</v>
      </c>
      <c r="G234" s="141" t="s">
        <v>536</v>
      </c>
      <c r="H234" s="173">
        <v>81496</v>
      </c>
      <c r="I234" s="173">
        <v>6100</v>
      </c>
      <c r="J234" s="137">
        <v>75396</v>
      </c>
      <c r="K234" s="148" t="s">
        <v>267</v>
      </c>
      <c r="L234" s="159" t="s">
        <v>649</v>
      </c>
    </row>
    <row r="235" spans="1:12" s="174" customFormat="1" ht="60">
      <c r="A235" s="171">
        <v>24</v>
      </c>
      <c r="B235" s="141">
        <v>28</v>
      </c>
      <c r="C235" s="172">
        <v>42613</v>
      </c>
      <c r="D235" s="141">
        <v>216</v>
      </c>
      <c r="E235" s="172">
        <v>42786</v>
      </c>
      <c r="F235" s="176" t="s">
        <v>280</v>
      </c>
      <c r="G235" s="141" t="s">
        <v>605</v>
      </c>
      <c r="H235" s="173">
        <v>223045</v>
      </c>
      <c r="I235" s="173"/>
      <c r="J235" s="137">
        <v>223045</v>
      </c>
      <c r="K235" s="148" t="s">
        <v>267</v>
      </c>
      <c r="L235" s="159" t="s">
        <v>876</v>
      </c>
    </row>
    <row r="236" spans="1:12" s="174" customFormat="1" ht="60">
      <c r="A236" s="171">
        <v>25</v>
      </c>
      <c r="B236" s="141">
        <v>25</v>
      </c>
      <c r="C236" s="172">
        <v>42590</v>
      </c>
      <c r="D236" s="141">
        <v>217</v>
      </c>
      <c r="E236" s="172">
        <v>42786</v>
      </c>
      <c r="F236" s="176" t="s">
        <v>280</v>
      </c>
      <c r="G236" s="141" t="s">
        <v>606</v>
      </c>
      <c r="H236" s="173">
        <v>115042</v>
      </c>
      <c r="I236" s="173"/>
      <c r="J236" s="137">
        <v>115042</v>
      </c>
      <c r="K236" s="148" t="s">
        <v>267</v>
      </c>
      <c r="L236" s="159" t="s">
        <v>876</v>
      </c>
    </row>
    <row r="237" spans="1:12" s="174" customFormat="1" ht="60">
      <c r="A237" s="171">
        <v>26</v>
      </c>
      <c r="B237" s="141">
        <v>3</v>
      </c>
      <c r="C237" s="172">
        <v>42760</v>
      </c>
      <c r="D237" s="141">
        <v>218</v>
      </c>
      <c r="E237" s="172">
        <v>42786</v>
      </c>
      <c r="F237" s="176" t="s">
        <v>280</v>
      </c>
      <c r="G237" s="141" t="s">
        <v>607</v>
      </c>
      <c r="H237" s="173">
        <v>109071</v>
      </c>
      <c r="I237" s="173">
        <v>46500</v>
      </c>
      <c r="J237" s="137">
        <v>62571</v>
      </c>
      <c r="K237" s="148" t="s">
        <v>267</v>
      </c>
      <c r="L237" s="159" t="s">
        <v>649</v>
      </c>
    </row>
    <row r="238" spans="1:12" s="174" customFormat="1" ht="51">
      <c r="A238" s="171">
        <v>27</v>
      </c>
      <c r="B238" s="141">
        <v>4</v>
      </c>
      <c r="C238" s="172">
        <v>42760</v>
      </c>
      <c r="D238" s="141">
        <v>219</v>
      </c>
      <c r="E238" s="172">
        <v>42786</v>
      </c>
      <c r="F238" s="176" t="s">
        <v>280</v>
      </c>
      <c r="G238" s="141" t="s">
        <v>665</v>
      </c>
      <c r="H238" s="173">
        <v>67860</v>
      </c>
      <c r="I238" s="173">
        <v>16500</v>
      </c>
      <c r="J238" s="137">
        <v>51360</v>
      </c>
      <c r="K238" s="148" t="s">
        <v>267</v>
      </c>
      <c r="L238" s="159" t="s">
        <v>649</v>
      </c>
    </row>
    <row r="239" spans="1:12" s="174" customFormat="1" ht="60">
      <c r="A239" s="171">
        <v>28</v>
      </c>
      <c r="B239" s="141">
        <v>27</v>
      </c>
      <c r="C239" s="172">
        <v>42613</v>
      </c>
      <c r="D239" s="141">
        <v>220</v>
      </c>
      <c r="E239" s="172">
        <v>42786</v>
      </c>
      <c r="F239" s="176" t="s">
        <v>280</v>
      </c>
      <c r="G239" s="141" t="s">
        <v>608</v>
      </c>
      <c r="H239" s="173">
        <v>151104</v>
      </c>
      <c r="I239" s="173"/>
      <c r="J239" s="137">
        <v>151104</v>
      </c>
      <c r="K239" s="148" t="s">
        <v>267</v>
      </c>
      <c r="L239" s="159" t="s">
        <v>650</v>
      </c>
    </row>
    <row r="240" spans="1:12" s="174" customFormat="1" ht="51">
      <c r="A240" s="171">
        <v>29</v>
      </c>
      <c r="B240" s="141">
        <v>17</v>
      </c>
      <c r="C240" s="172">
        <v>42545</v>
      </c>
      <c r="D240" s="141">
        <v>221</v>
      </c>
      <c r="E240" s="172">
        <v>42786</v>
      </c>
      <c r="F240" s="176" t="s">
        <v>280</v>
      </c>
      <c r="G240" s="141" t="s">
        <v>609</v>
      </c>
      <c r="H240" s="173">
        <v>186440</v>
      </c>
      <c r="I240" s="173"/>
      <c r="J240" s="137">
        <v>186440</v>
      </c>
      <c r="K240" s="148" t="s">
        <v>267</v>
      </c>
      <c r="L240" s="159" t="s">
        <v>650</v>
      </c>
    </row>
    <row r="241" spans="1:12" s="174" customFormat="1" ht="51">
      <c r="A241" s="171">
        <v>30</v>
      </c>
      <c r="B241" s="141">
        <v>18</v>
      </c>
      <c r="C241" s="172">
        <v>42545</v>
      </c>
      <c r="D241" s="141">
        <v>222</v>
      </c>
      <c r="E241" s="172">
        <v>42786</v>
      </c>
      <c r="F241" s="176" t="s">
        <v>280</v>
      </c>
      <c r="G241" s="141" t="s">
        <v>610</v>
      </c>
      <c r="H241" s="173">
        <v>59444</v>
      </c>
      <c r="I241" s="173"/>
      <c r="J241" s="137">
        <v>59444</v>
      </c>
      <c r="K241" s="148" t="s">
        <v>267</v>
      </c>
      <c r="L241" s="159" t="s">
        <v>650</v>
      </c>
    </row>
    <row r="242" spans="1:12" s="174" customFormat="1" ht="45">
      <c r="A242" s="171">
        <v>31</v>
      </c>
      <c r="B242" s="141">
        <v>2</v>
      </c>
      <c r="C242" s="172">
        <v>42639</v>
      </c>
      <c r="D242" s="141">
        <v>226</v>
      </c>
      <c r="E242" s="172">
        <v>42788</v>
      </c>
      <c r="F242" s="176" t="s">
        <v>90</v>
      </c>
      <c r="G242" s="141" t="s">
        <v>611</v>
      </c>
      <c r="H242" s="173">
        <v>8031806</v>
      </c>
      <c r="I242" s="173"/>
      <c r="J242" s="137">
        <v>8031806</v>
      </c>
      <c r="K242" s="148" t="s">
        <v>267</v>
      </c>
      <c r="L242" s="159" t="s">
        <v>875</v>
      </c>
    </row>
    <row r="243" spans="1:12" s="174" customFormat="1" ht="51">
      <c r="A243" s="171">
        <v>32</v>
      </c>
      <c r="B243" s="141">
        <v>19</v>
      </c>
      <c r="C243" s="172">
        <v>42545</v>
      </c>
      <c r="D243" s="141">
        <v>247</v>
      </c>
      <c r="E243" s="172">
        <v>42800</v>
      </c>
      <c r="F243" s="176" t="s">
        <v>280</v>
      </c>
      <c r="G243" s="141" t="s">
        <v>612</v>
      </c>
      <c r="H243" s="173">
        <v>104561</v>
      </c>
      <c r="I243" s="173"/>
      <c r="J243" s="137">
        <v>104561</v>
      </c>
      <c r="K243" s="148" t="s">
        <v>267</v>
      </c>
      <c r="L243" s="159" t="s">
        <v>650</v>
      </c>
    </row>
    <row r="244" spans="1:12" s="174" customFormat="1" ht="75">
      <c r="A244" s="171">
        <v>33</v>
      </c>
      <c r="B244" s="141">
        <v>15</v>
      </c>
      <c r="C244" s="172">
        <v>42545</v>
      </c>
      <c r="D244" s="141">
        <v>302</v>
      </c>
      <c r="E244" s="172">
        <v>42832</v>
      </c>
      <c r="F244" s="176" t="s">
        <v>280</v>
      </c>
      <c r="G244" s="141" t="s">
        <v>666</v>
      </c>
      <c r="H244" s="173">
        <v>151010</v>
      </c>
      <c r="I244" s="173"/>
      <c r="J244" s="137">
        <v>151010</v>
      </c>
      <c r="K244" s="148" t="s">
        <v>267</v>
      </c>
      <c r="L244" s="159" t="s">
        <v>650</v>
      </c>
    </row>
    <row r="245" spans="1:12" s="174" customFormat="1" ht="51">
      <c r="A245" s="171">
        <v>34</v>
      </c>
      <c r="B245" s="141">
        <v>33</v>
      </c>
      <c r="C245" s="172">
        <v>42627</v>
      </c>
      <c r="D245" s="141">
        <v>303</v>
      </c>
      <c r="E245" s="172">
        <v>42832</v>
      </c>
      <c r="F245" s="176" t="s">
        <v>280</v>
      </c>
      <c r="G245" s="141" t="s">
        <v>667</v>
      </c>
      <c r="H245" s="173">
        <v>101853</v>
      </c>
      <c r="I245" s="173">
        <v>6500</v>
      </c>
      <c r="J245" s="137">
        <v>95353</v>
      </c>
      <c r="K245" s="148" t="s">
        <v>267</v>
      </c>
      <c r="L245" s="159" t="s">
        <v>649</v>
      </c>
    </row>
    <row r="246" spans="1:12" s="174" customFormat="1" ht="51">
      <c r="A246" s="171">
        <v>35</v>
      </c>
      <c r="B246" s="141">
        <v>35</v>
      </c>
      <c r="C246" s="172">
        <v>42635</v>
      </c>
      <c r="D246" s="141">
        <v>304</v>
      </c>
      <c r="E246" s="172">
        <v>42832</v>
      </c>
      <c r="F246" s="176" t="s">
        <v>280</v>
      </c>
      <c r="G246" s="141" t="s">
        <v>668</v>
      </c>
      <c r="H246" s="173">
        <v>60003</v>
      </c>
      <c r="I246" s="173"/>
      <c r="J246" s="137">
        <v>60003</v>
      </c>
      <c r="K246" s="148" t="s">
        <v>267</v>
      </c>
      <c r="L246" s="159" t="s">
        <v>650</v>
      </c>
    </row>
    <row r="247" spans="1:12" s="174" customFormat="1" ht="51">
      <c r="A247" s="171">
        <v>36</v>
      </c>
      <c r="B247" s="141">
        <v>14</v>
      </c>
      <c r="C247" s="172">
        <v>42538</v>
      </c>
      <c r="D247" s="141">
        <v>305</v>
      </c>
      <c r="E247" s="172">
        <v>42832</v>
      </c>
      <c r="F247" s="176" t="s">
        <v>280</v>
      </c>
      <c r="G247" s="141" t="s">
        <v>669</v>
      </c>
      <c r="H247" s="173">
        <v>163661</v>
      </c>
      <c r="I247" s="173"/>
      <c r="J247" s="137">
        <v>163661</v>
      </c>
      <c r="K247" s="148" t="s">
        <v>267</v>
      </c>
      <c r="L247" s="159" t="s">
        <v>650</v>
      </c>
    </row>
    <row r="248" spans="1:12" s="174" customFormat="1" ht="60">
      <c r="A248" s="171">
        <v>37</v>
      </c>
      <c r="B248" s="141">
        <v>13</v>
      </c>
      <c r="C248" s="172">
        <v>42538</v>
      </c>
      <c r="D248" s="141">
        <v>306</v>
      </c>
      <c r="E248" s="172">
        <v>42832</v>
      </c>
      <c r="F248" s="176" t="s">
        <v>280</v>
      </c>
      <c r="G248" s="141" t="s">
        <v>670</v>
      </c>
      <c r="H248" s="173">
        <v>97613</v>
      </c>
      <c r="I248" s="173">
        <v>10000</v>
      </c>
      <c r="J248" s="137">
        <v>87613</v>
      </c>
      <c r="K248" s="148" t="s">
        <v>267</v>
      </c>
      <c r="L248" s="159" t="s">
        <v>649</v>
      </c>
    </row>
    <row r="249" spans="1:12" s="174" customFormat="1" ht="51">
      <c r="A249" s="171">
        <v>38</v>
      </c>
      <c r="B249" s="141">
        <v>31</v>
      </c>
      <c r="C249" s="172">
        <v>42620</v>
      </c>
      <c r="D249" s="141">
        <v>307</v>
      </c>
      <c r="E249" s="172">
        <v>42832</v>
      </c>
      <c r="F249" s="176" t="s">
        <v>280</v>
      </c>
      <c r="G249" s="141" t="s">
        <v>671</v>
      </c>
      <c r="H249" s="173">
        <v>203964</v>
      </c>
      <c r="I249" s="173">
        <v>1000</v>
      </c>
      <c r="J249" s="137">
        <v>202964</v>
      </c>
      <c r="K249" s="148" t="s">
        <v>267</v>
      </c>
      <c r="L249" s="159" t="s">
        <v>649</v>
      </c>
    </row>
    <row r="250" spans="1:12" ht="15">
      <c r="A250" s="125" t="s">
        <v>412</v>
      </c>
      <c r="B250" s="192" t="s">
        <v>672</v>
      </c>
      <c r="C250" s="192"/>
      <c r="D250" s="192"/>
      <c r="E250" s="65"/>
      <c r="F250" s="85"/>
      <c r="G250" s="179"/>
      <c r="H250" s="98"/>
      <c r="I250" s="91"/>
      <c r="J250" s="91"/>
      <c r="K250" s="85"/>
      <c r="L250" s="85"/>
    </row>
    <row r="251" spans="1:12" s="174" customFormat="1" ht="60">
      <c r="A251" s="171">
        <v>1</v>
      </c>
      <c r="B251" s="141" t="s">
        <v>877</v>
      </c>
      <c r="C251" s="172">
        <v>42754</v>
      </c>
      <c r="D251" s="141">
        <v>85</v>
      </c>
      <c r="E251" s="172">
        <v>42828</v>
      </c>
      <c r="F251" s="176" t="s">
        <v>106</v>
      </c>
      <c r="G251" s="141" t="s">
        <v>878</v>
      </c>
      <c r="H251" s="173">
        <v>72979</v>
      </c>
      <c r="I251" s="173">
        <v>0</v>
      </c>
      <c r="J251" s="173">
        <v>72979</v>
      </c>
      <c r="K251" s="148" t="s">
        <v>267</v>
      </c>
      <c r="L251" s="159" t="s">
        <v>879</v>
      </c>
    </row>
    <row r="252" spans="1:12" s="174" customFormat="1" ht="60">
      <c r="A252" s="171">
        <v>2</v>
      </c>
      <c r="B252" s="141" t="s">
        <v>880</v>
      </c>
      <c r="C252" s="172">
        <v>42754</v>
      </c>
      <c r="D252" s="141">
        <v>86</v>
      </c>
      <c r="E252" s="172">
        <v>42828</v>
      </c>
      <c r="F252" s="176" t="s">
        <v>106</v>
      </c>
      <c r="G252" s="141" t="s">
        <v>881</v>
      </c>
      <c r="H252" s="173">
        <v>220256</v>
      </c>
      <c r="I252" s="173"/>
      <c r="J252" s="173">
        <v>220256</v>
      </c>
      <c r="K252" s="148" t="s">
        <v>267</v>
      </c>
      <c r="L252" s="159" t="s">
        <v>879</v>
      </c>
    </row>
    <row r="253" spans="1:12" ht="15">
      <c r="A253" s="170" t="s">
        <v>413</v>
      </c>
      <c r="B253" s="197" t="s">
        <v>414</v>
      </c>
      <c r="C253" s="198"/>
      <c r="D253" s="198"/>
      <c r="E253" s="199"/>
      <c r="F253" s="164"/>
      <c r="G253" s="165"/>
      <c r="H253" s="166"/>
      <c r="I253" s="166"/>
      <c r="J253" s="167"/>
      <c r="K253" s="168"/>
      <c r="L253" s="169"/>
    </row>
    <row r="254" spans="1:12" s="174" customFormat="1" ht="75">
      <c r="A254" s="171">
        <v>38</v>
      </c>
      <c r="B254" s="141" t="s">
        <v>673</v>
      </c>
      <c r="C254" s="172">
        <v>42515</v>
      </c>
      <c r="D254" s="141">
        <v>47</v>
      </c>
      <c r="E254" s="172">
        <v>42881</v>
      </c>
      <c r="F254" s="176" t="s">
        <v>90</v>
      </c>
      <c r="G254" s="141" t="s">
        <v>674</v>
      </c>
      <c r="H254" s="173">
        <v>36236</v>
      </c>
      <c r="I254" s="173">
        <v>0</v>
      </c>
      <c r="J254" s="137">
        <v>36236</v>
      </c>
      <c r="K254" s="148" t="s">
        <v>267</v>
      </c>
      <c r="L254" s="159" t="s">
        <v>675</v>
      </c>
    </row>
    <row r="255" spans="1:12" s="174" customFormat="1" ht="15">
      <c r="A255" s="171" t="s">
        <v>676</v>
      </c>
      <c r="B255" s="141"/>
      <c r="C255" s="172"/>
      <c r="D255" s="141"/>
      <c r="E255" s="172"/>
      <c r="F255" s="176"/>
      <c r="G255" s="141"/>
      <c r="H255" s="173"/>
      <c r="I255" s="173"/>
      <c r="J255" s="137"/>
      <c r="K255" s="148"/>
      <c r="L255" s="159"/>
    </row>
    <row r="256" spans="1:12" ht="15">
      <c r="A256" s="103"/>
      <c r="B256" s="104"/>
      <c r="C256" s="105"/>
      <c r="D256" s="106"/>
      <c r="E256" s="107"/>
      <c r="F256" s="108"/>
      <c r="G256" s="106"/>
      <c r="H256" s="109"/>
      <c r="I256" s="109"/>
      <c r="J256" s="117"/>
      <c r="K256" s="110"/>
      <c r="L256" s="111"/>
    </row>
    <row r="257" spans="1:12" ht="15">
      <c r="A257" s="180" t="s">
        <v>683</v>
      </c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</row>
    <row r="258" spans="8:12" ht="45" customHeight="1">
      <c r="H258" s="184"/>
      <c r="I258" s="184"/>
      <c r="J258" s="184"/>
      <c r="K258" s="184"/>
      <c r="L258" s="184"/>
    </row>
    <row r="259" spans="2:12" ht="15.75">
      <c r="B259" s="84"/>
      <c r="H259" s="184" t="s">
        <v>685</v>
      </c>
      <c r="I259" s="184"/>
      <c r="J259" s="184"/>
      <c r="K259" s="184"/>
      <c r="L259" s="184"/>
    </row>
    <row r="260" spans="1:12" ht="15.75">
      <c r="A260" s="183" t="s">
        <v>9</v>
      </c>
      <c r="B260" s="183"/>
      <c r="C260" s="183"/>
      <c r="H260" s="112"/>
      <c r="I260" s="183" t="s">
        <v>586</v>
      </c>
      <c r="J260" s="183"/>
      <c r="K260" s="183"/>
      <c r="L260" s="113"/>
    </row>
    <row r="261" spans="8:12" ht="15.75">
      <c r="H261" s="112"/>
      <c r="I261" s="114"/>
      <c r="J261" s="118"/>
      <c r="K261" s="113"/>
      <c r="L261" s="113"/>
    </row>
    <row r="262" spans="8:12" ht="15.75">
      <c r="H262" s="112"/>
      <c r="I262" s="114"/>
      <c r="J262" s="118"/>
      <c r="K262" s="113"/>
      <c r="L262" s="113"/>
    </row>
    <row r="263" spans="8:12" ht="15.75">
      <c r="H263" s="112"/>
      <c r="I263" s="185"/>
      <c r="J263" s="185"/>
      <c r="K263" s="185"/>
      <c r="L263" s="113"/>
    </row>
    <row r="264" spans="1:12" ht="15.75">
      <c r="A264" s="182"/>
      <c r="B264" s="182"/>
      <c r="C264" s="182"/>
      <c r="H264" s="112"/>
      <c r="I264" s="183"/>
      <c r="J264" s="183"/>
      <c r="K264" s="183"/>
      <c r="L264" s="113"/>
    </row>
    <row r="265" spans="1:12" ht="15.75">
      <c r="A265" s="123"/>
      <c r="B265" s="123"/>
      <c r="C265" s="123"/>
      <c r="H265" s="112"/>
      <c r="I265" s="115"/>
      <c r="J265" s="115"/>
      <c r="K265" s="116"/>
      <c r="L265" s="113"/>
    </row>
    <row r="266" spans="1:12" ht="15.75">
      <c r="A266" s="186" t="s">
        <v>686</v>
      </c>
      <c r="B266" s="186"/>
      <c r="C266" s="186"/>
      <c r="H266" s="112"/>
      <c r="I266" s="181" t="s">
        <v>407</v>
      </c>
      <c r="J266" s="181"/>
      <c r="K266" s="181"/>
      <c r="L266" s="113"/>
    </row>
  </sheetData>
  <sheetProtection/>
  <mergeCells count="28">
    <mergeCell ref="B250:D250"/>
    <mergeCell ref="B253:E253"/>
    <mergeCell ref="A1:B1"/>
    <mergeCell ref="K1:L1"/>
    <mergeCell ref="A7:A8"/>
    <mergeCell ref="D2:H4"/>
    <mergeCell ref="A2:B2"/>
    <mergeCell ref="A4:B4"/>
    <mergeCell ref="I2:L5"/>
    <mergeCell ref="J6:L6"/>
    <mergeCell ref="B111:D111"/>
    <mergeCell ref="B73:D73"/>
    <mergeCell ref="B211:D211"/>
    <mergeCell ref="B10:D10"/>
    <mergeCell ref="B20:E20"/>
    <mergeCell ref="B119:D119"/>
    <mergeCell ref="A3:C3"/>
    <mergeCell ref="A5:C5"/>
    <mergeCell ref="A257:L257"/>
    <mergeCell ref="I266:K266"/>
    <mergeCell ref="A264:C264"/>
    <mergeCell ref="I264:K264"/>
    <mergeCell ref="I260:K260"/>
    <mergeCell ref="H258:L258"/>
    <mergeCell ref="I263:K263"/>
    <mergeCell ref="H259:L259"/>
    <mergeCell ref="A266:C266"/>
    <mergeCell ref="A260:C260"/>
  </mergeCells>
  <conditionalFormatting sqref="E256 E120:E201 E21:E57 E10:E11 E19 E62:E64 E66 E72:E97 E100 E204:E205 E246:E248 E254 E116:E118 E107:E113 E16:E17 E208:E229">
    <cfRule type="cellIs" priority="82" dxfId="2" operator="lessThan" stopIfTrue="1">
      <formula>C10</formula>
    </cfRule>
  </conditionalFormatting>
  <conditionalFormatting sqref="E46 E21:E36">
    <cfRule type="cellIs" priority="54" dxfId="2" operator="lessThan" stopIfTrue="1">
      <formula>C21</formula>
    </cfRule>
  </conditionalFormatting>
  <conditionalFormatting sqref="L21:L26 L31:L33 L49">
    <cfRule type="expression" priority="53" dxfId="43" stopIfTrue="1">
      <formula>(LEFT(#REF!,1)="X")</formula>
    </cfRule>
  </conditionalFormatting>
  <conditionalFormatting sqref="L37:L41 L33:L34">
    <cfRule type="expression" priority="52" dxfId="35" stopIfTrue="1">
      <formula>AND($B33&lt;&gt;"",$L33="")</formula>
    </cfRule>
  </conditionalFormatting>
  <conditionalFormatting sqref="E246:E248 G246:I248 G211:I229 E211:E229 G254:I254 E254">
    <cfRule type="cellIs" priority="49" dxfId="44" operator="equal" stopIfTrue="1">
      <formula>0</formula>
    </cfRule>
  </conditionalFormatting>
  <conditionalFormatting sqref="L50">
    <cfRule type="expression" priority="42" dxfId="35" stopIfTrue="1">
      <formula>AND($B50&lt;&gt;"",$L50="")</formula>
    </cfRule>
  </conditionalFormatting>
  <conditionalFormatting sqref="L55">
    <cfRule type="expression" priority="41" dxfId="35" stopIfTrue="1">
      <formula>AND($B55&lt;&gt;"",$L55="")</formula>
    </cfRule>
  </conditionalFormatting>
  <conditionalFormatting sqref="L56">
    <cfRule type="expression" priority="40" dxfId="35" stopIfTrue="1">
      <formula>AND($B56&lt;&gt;"",$L56="")</formula>
    </cfRule>
  </conditionalFormatting>
  <conditionalFormatting sqref="E212:E229">
    <cfRule type="cellIs" priority="38" dxfId="2" operator="lessThan" stopIfTrue="1">
      <formula>C212</formula>
    </cfRule>
  </conditionalFormatting>
  <conditionalFormatting sqref="E119">
    <cfRule type="cellIs" priority="37" dxfId="2" operator="lessThan" stopIfTrue="1">
      <formula>C119</formula>
    </cfRule>
  </conditionalFormatting>
  <conditionalFormatting sqref="E230:E231 E240:E245">
    <cfRule type="cellIs" priority="35" dxfId="2" operator="lessThan" stopIfTrue="1">
      <formula>C230</formula>
    </cfRule>
  </conditionalFormatting>
  <conditionalFormatting sqref="E230:E231 G230:I231 G240:I245 E240:E245">
    <cfRule type="cellIs" priority="34" dxfId="44" operator="equal" stopIfTrue="1">
      <formula>0</formula>
    </cfRule>
  </conditionalFormatting>
  <conditionalFormatting sqref="E230:E231 E240:E245">
    <cfRule type="cellIs" priority="33" dxfId="2" operator="lessThan" stopIfTrue="1">
      <formula>C230</formula>
    </cfRule>
  </conditionalFormatting>
  <conditionalFormatting sqref="E18">
    <cfRule type="cellIs" priority="32" dxfId="2" operator="lessThan" stopIfTrue="1">
      <formula>C18</formula>
    </cfRule>
  </conditionalFormatting>
  <conditionalFormatting sqref="E58:E61">
    <cfRule type="cellIs" priority="31" dxfId="2" operator="lessThan" stopIfTrue="1">
      <formula>C58</formula>
    </cfRule>
  </conditionalFormatting>
  <conditionalFormatting sqref="E65">
    <cfRule type="cellIs" priority="30" dxfId="2" operator="lessThan" stopIfTrue="1">
      <formula>C65</formula>
    </cfRule>
  </conditionalFormatting>
  <conditionalFormatting sqref="E67:E68 E70">
    <cfRule type="cellIs" priority="29" dxfId="2" operator="lessThan" stopIfTrue="1">
      <formula>C67</formula>
    </cfRule>
  </conditionalFormatting>
  <conditionalFormatting sqref="E69">
    <cfRule type="cellIs" priority="28" dxfId="2" operator="lessThan" stopIfTrue="1">
      <formula>C69</formula>
    </cfRule>
  </conditionalFormatting>
  <conditionalFormatting sqref="E98:E99">
    <cfRule type="cellIs" priority="27" dxfId="2" operator="lessThan" stopIfTrue="1">
      <formula>C98</formula>
    </cfRule>
  </conditionalFormatting>
  <conditionalFormatting sqref="E202:E203">
    <cfRule type="cellIs" priority="26" dxfId="2" operator="lessThan" stopIfTrue="1">
      <formula>C202</formula>
    </cfRule>
  </conditionalFormatting>
  <conditionalFormatting sqref="E238:E239">
    <cfRule type="cellIs" priority="25" dxfId="2" operator="lessThan" stopIfTrue="1">
      <formula>C238</formula>
    </cfRule>
  </conditionalFormatting>
  <conditionalFormatting sqref="E238:E239 G238:I239">
    <cfRule type="cellIs" priority="24" dxfId="44" operator="equal" stopIfTrue="1">
      <formula>0</formula>
    </cfRule>
  </conditionalFormatting>
  <conditionalFormatting sqref="E232:E237">
    <cfRule type="cellIs" priority="23" dxfId="2" operator="lessThan" stopIfTrue="1">
      <formula>C232</formula>
    </cfRule>
  </conditionalFormatting>
  <conditionalFormatting sqref="G232:I237 E232:E237">
    <cfRule type="cellIs" priority="22" dxfId="44" operator="equal" stopIfTrue="1">
      <formula>0</formula>
    </cfRule>
  </conditionalFormatting>
  <conditionalFormatting sqref="E232:E237">
    <cfRule type="cellIs" priority="21" dxfId="2" operator="lessThan" stopIfTrue="1">
      <formula>C232</formula>
    </cfRule>
  </conditionalFormatting>
  <conditionalFormatting sqref="E250">
    <cfRule type="cellIs" priority="18" dxfId="2" operator="lessThan" stopIfTrue="1">
      <formula>C250</formula>
    </cfRule>
  </conditionalFormatting>
  <conditionalFormatting sqref="E252">
    <cfRule type="cellIs" priority="17" dxfId="2" operator="lessThan" stopIfTrue="1">
      <formula>C252</formula>
    </cfRule>
  </conditionalFormatting>
  <conditionalFormatting sqref="E252 G252">
    <cfRule type="cellIs" priority="16" dxfId="44" operator="equal" stopIfTrue="1">
      <formula>0</formula>
    </cfRule>
  </conditionalFormatting>
  <conditionalFormatting sqref="E249">
    <cfRule type="cellIs" priority="15" dxfId="2" operator="lessThan" stopIfTrue="1">
      <formula>C249</formula>
    </cfRule>
  </conditionalFormatting>
  <conditionalFormatting sqref="G249:I249 E249">
    <cfRule type="cellIs" priority="14" dxfId="44" operator="equal" stopIfTrue="1">
      <formula>0</formula>
    </cfRule>
  </conditionalFormatting>
  <conditionalFormatting sqref="E255">
    <cfRule type="cellIs" priority="13" dxfId="2" operator="lessThan" stopIfTrue="1">
      <formula>C255</formula>
    </cfRule>
  </conditionalFormatting>
  <conditionalFormatting sqref="E255 G255:I255">
    <cfRule type="cellIs" priority="12" dxfId="44" operator="equal" stopIfTrue="1">
      <formula>0</formula>
    </cfRule>
  </conditionalFormatting>
  <conditionalFormatting sqref="E114:E115">
    <cfRule type="cellIs" priority="11" dxfId="2" operator="lessThan" stopIfTrue="1">
      <formula>C114</formula>
    </cfRule>
  </conditionalFormatting>
  <conditionalFormatting sqref="E105:E106">
    <cfRule type="cellIs" priority="10" dxfId="2" operator="lessThan" stopIfTrue="1">
      <formula>C105</formula>
    </cfRule>
  </conditionalFormatting>
  <conditionalFormatting sqref="E103:E104">
    <cfRule type="cellIs" priority="9" dxfId="2" operator="lessThan" stopIfTrue="1">
      <formula>C103</formula>
    </cfRule>
  </conditionalFormatting>
  <conditionalFormatting sqref="E101:E102">
    <cfRule type="cellIs" priority="8" dxfId="2" operator="lessThan" stopIfTrue="1">
      <formula>C101</formula>
    </cfRule>
  </conditionalFormatting>
  <conditionalFormatting sqref="E71">
    <cfRule type="cellIs" priority="7" dxfId="2" operator="lessThan" stopIfTrue="1">
      <formula>C71</formula>
    </cfRule>
  </conditionalFormatting>
  <conditionalFormatting sqref="E15 E12:E13">
    <cfRule type="cellIs" priority="6" dxfId="2" operator="lessThan" stopIfTrue="1">
      <formula>C12</formula>
    </cfRule>
  </conditionalFormatting>
  <conditionalFormatting sqref="E14">
    <cfRule type="cellIs" priority="5" dxfId="2" operator="lessThan" stopIfTrue="1">
      <formula>C14</formula>
    </cfRule>
  </conditionalFormatting>
  <conditionalFormatting sqref="E206:E207">
    <cfRule type="cellIs" priority="4" dxfId="2" operator="lessThan" stopIfTrue="1">
      <formula>C206</formula>
    </cfRule>
  </conditionalFormatting>
  <conditionalFormatting sqref="E251">
    <cfRule type="cellIs" priority="3" dxfId="2" operator="lessThan" stopIfTrue="1">
      <formula>C251</formula>
    </cfRule>
  </conditionalFormatting>
  <conditionalFormatting sqref="E251 G251">
    <cfRule type="cellIs" priority="2" dxfId="44" operator="equal" stopIfTrue="1">
      <formula>0</formula>
    </cfRule>
  </conditionalFormatting>
  <conditionalFormatting sqref="H251:J252">
    <cfRule type="cellIs" priority="1" dxfId="44" operator="equal" stopIfTrue="1">
      <formula>0</formula>
    </cfRule>
  </conditionalFormatting>
  <dataValidations count="7">
    <dataValidation type="date" allowBlank="1" showInputMessage="1" showErrorMessage="1" errorTitle="Thông báo" error="Không được nhập quá ngày hiện tại" sqref="C74:C110 E254:E256 C254:C255 C212:C249 C251:C252 E10:E19 C112:C118 E73:E119 C11:C19 E212:E252">
      <formula1>25569</formula1>
      <formula2>TODAY()</formula2>
    </dataValidation>
    <dataValidation type="list" allowBlank="1" showInputMessage="1" showErrorMessage="1" errorTitle="Thông báo" error="Lựa chọn theo danh sách có sẵn" sqref="L73 K74:K119 K11:K72 K212:K256">
      <formula1>Nguyennhan</formula1>
    </dataValidation>
    <dataValidation type="list" allowBlank="1" showInputMessage="1" showErrorMessage="1" errorTitle="Thông báo" error="Lựa chọn theo danh sách (nếu chưa có tên tổ chức tín dụng đề nghị bổ sung thêm vào Sheet TCTD)" sqref="F73:F119 F11:F20 F212:F256">
      <formula1>INDIRECT("TCTD!$c$6:$c$100")</formula1>
    </dataValidation>
    <dataValidation type="list" allowBlank="1" showInputMessage="1" showErrorMessage="1" sqref="F21:F72 F120:F211">
      <formula1>INDIRECT("TCTD!$c$6:$c$100")</formula1>
    </dataValidation>
    <dataValidation allowBlank="1" showInputMessage="1" errorTitle="Thông báo" error="Lựa chọn theo DS (nếu chưa có tên ngân hàng đề nghị bổ sung vào Sheet TCTD)" sqref="F10"/>
    <dataValidation allowBlank="1" showInputMessage="1" errorTitle="Thông báo" error="Lựa chọn theo danh sách có sẵn" sqref="K10"/>
    <dataValidation type="list" allowBlank="1" showInputMessage="1" showErrorMessage="1" sqref="K120:K211">
      <formula1>Nguyennhan</formula1>
    </dataValidation>
  </dataValidations>
  <printOptions/>
  <pageMargins left="0.5511811023622047" right="0.03937007874015748" top="0.5118110236220472" bottom="0.35433070866141736" header="0.31496062992125984" footer="0.31496062992125984"/>
  <pageSetup horizontalDpi="600" verticalDpi="600" orientation="landscape" paperSize="9" scale="8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3.8515625" style="1" customWidth="1"/>
    <col min="2" max="2" width="87.7109375" style="0" customWidth="1"/>
    <col min="5" max="5" width="30.8515625" style="0" customWidth="1"/>
    <col min="6" max="6" width="30.7109375" style="0" customWidth="1"/>
  </cols>
  <sheetData>
    <row r="2" spans="1:2" ht="21" customHeight="1">
      <c r="A2" s="46" t="s">
        <v>29</v>
      </c>
      <c r="B2" s="46" t="s">
        <v>30</v>
      </c>
    </row>
    <row r="3" spans="1:2" ht="21" customHeight="1">
      <c r="A3" s="75">
        <v>1</v>
      </c>
      <c r="B3" s="73" t="s">
        <v>274</v>
      </c>
    </row>
    <row r="4" spans="1:2" ht="21" customHeight="1">
      <c r="A4" s="75">
        <v>2</v>
      </c>
      <c r="B4" s="73" t="s">
        <v>275</v>
      </c>
    </row>
    <row r="5" spans="1:2" ht="21" customHeight="1">
      <c r="A5" s="75">
        <v>3</v>
      </c>
      <c r="B5" s="73" t="s">
        <v>267</v>
      </c>
    </row>
    <row r="6" spans="1:2" ht="21" customHeight="1">
      <c r="A6" s="75">
        <v>4</v>
      </c>
      <c r="B6" s="73" t="s">
        <v>268</v>
      </c>
    </row>
    <row r="7" spans="1:2" ht="21" customHeight="1">
      <c r="A7" s="75">
        <v>5</v>
      </c>
      <c r="B7" s="73" t="s">
        <v>269</v>
      </c>
    </row>
    <row r="8" spans="1:2" ht="21" customHeight="1">
      <c r="A8" s="75">
        <v>6</v>
      </c>
      <c r="B8" s="73" t="s">
        <v>270</v>
      </c>
    </row>
    <row r="9" spans="1:2" ht="21" customHeight="1">
      <c r="A9" s="75">
        <v>7</v>
      </c>
      <c r="B9" s="73" t="s">
        <v>271</v>
      </c>
    </row>
    <row r="10" spans="1:2" ht="21" customHeight="1">
      <c r="A10" s="75">
        <v>8</v>
      </c>
      <c r="B10" s="73" t="s">
        <v>272</v>
      </c>
    </row>
    <row r="11" spans="1:2" ht="21" customHeight="1">
      <c r="A11" s="75">
        <v>9</v>
      </c>
      <c r="B11" s="73" t="s">
        <v>273</v>
      </c>
    </row>
    <row r="12" spans="1:2" ht="24" customHeight="1">
      <c r="A12" s="75">
        <v>10</v>
      </c>
      <c r="B12" s="74" t="s">
        <v>388</v>
      </c>
    </row>
  </sheetData>
  <sheetProtection password="C763" sheet="1"/>
  <printOptions/>
  <pageMargins left="0.63" right="0.3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0"/>
  <sheetViews>
    <sheetView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1.1484375" style="6" customWidth="1"/>
    <col min="2" max="2" width="5.00390625" style="9" customWidth="1"/>
    <col min="3" max="3" width="84.8515625" style="6" customWidth="1"/>
    <col min="4" max="4" width="4.28125" style="6" customWidth="1"/>
    <col min="5" max="5" width="5.00390625" style="9" hidden="1" customWidth="1"/>
    <col min="6" max="6" width="40.00390625" style="6" hidden="1" customWidth="1"/>
    <col min="7" max="7" width="4.28125" style="6" hidden="1" customWidth="1"/>
    <col min="8" max="8" width="5.00390625" style="9" hidden="1" customWidth="1"/>
    <col min="9" max="9" width="40.00390625" style="6" hidden="1" customWidth="1"/>
    <col min="10" max="10" width="4.28125" style="6" hidden="1" customWidth="1"/>
    <col min="11" max="11" width="5.00390625" style="9" hidden="1" customWidth="1"/>
    <col min="12" max="12" width="40.00390625" style="6" hidden="1" customWidth="1"/>
    <col min="13" max="13" width="4.28125" style="6" hidden="1" customWidth="1"/>
    <col min="14" max="14" width="5.00390625" style="9" hidden="1" customWidth="1"/>
    <col min="15" max="15" width="40.00390625" style="6" hidden="1" customWidth="1"/>
    <col min="16" max="16" width="4.28125" style="6" hidden="1" customWidth="1"/>
    <col min="17" max="17" width="5.00390625" style="6" hidden="1" customWidth="1"/>
    <col min="18" max="18" width="40.00390625" style="6" hidden="1" customWidth="1"/>
    <col min="19" max="16384" width="9.140625" style="6" customWidth="1"/>
  </cols>
  <sheetData>
    <row r="1" ht="5.25" customHeight="1"/>
    <row r="2" spans="2:15" ht="23.25" customHeight="1">
      <c r="B2" s="210" t="s">
        <v>259</v>
      </c>
      <c r="C2" s="2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6.7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8" ht="12.75">
      <c r="B4" s="211" t="s">
        <v>29</v>
      </c>
      <c r="C4" s="211" t="s">
        <v>260</v>
      </c>
      <c r="D4" s="18"/>
      <c r="E4" s="206" t="s">
        <v>38</v>
      </c>
      <c r="F4" s="206"/>
      <c r="G4" s="18"/>
      <c r="H4" s="207" t="s">
        <v>39</v>
      </c>
      <c r="I4" s="207"/>
      <c r="J4" s="18"/>
      <c r="K4" s="209" t="s">
        <v>41</v>
      </c>
      <c r="L4" s="209"/>
      <c r="M4" s="18"/>
      <c r="N4" s="208" t="s">
        <v>40</v>
      </c>
      <c r="O4" s="208"/>
      <c r="P4" s="8"/>
      <c r="Q4" s="205" t="s">
        <v>42</v>
      </c>
      <c r="R4" s="205"/>
    </row>
    <row r="5" spans="2:18" s="7" customFormat="1" ht="12.75">
      <c r="B5" s="211"/>
      <c r="C5" s="211"/>
      <c r="E5" s="15" t="s">
        <v>29</v>
      </c>
      <c r="F5" s="15" t="s">
        <v>31</v>
      </c>
      <c r="H5" s="16" t="s">
        <v>29</v>
      </c>
      <c r="I5" s="16" t="s">
        <v>31</v>
      </c>
      <c r="K5" s="13" t="s">
        <v>29</v>
      </c>
      <c r="L5" s="14" t="s">
        <v>31</v>
      </c>
      <c r="N5" s="17" t="s">
        <v>29</v>
      </c>
      <c r="O5" s="17" t="s">
        <v>31</v>
      </c>
      <c r="Q5" s="19" t="s">
        <v>29</v>
      </c>
      <c r="R5" s="19" t="s">
        <v>31</v>
      </c>
    </row>
    <row r="6" spans="1:18" s="7" customFormat="1" ht="12.75">
      <c r="A6" s="26"/>
      <c r="B6" s="24">
        <v>1</v>
      </c>
      <c r="C6" s="23" t="s">
        <v>128</v>
      </c>
      <c r="E6" s="30"/>
      <c r="F6" s="30"/>
      <c r="G6" s="31"/>
      <c r="H6" s="30"/>
      <c r="I6" s="30"/>
      <c r="J6" s="31"/>
      <c r="K6" s="32"/>
      <c r="L6" s="33"/>
      <c r="M6" s="31"/>
      <c r="N6" s="30"/>
      <c r="O6" s="30"/>
      <c r="P6" s="31"/>
      <c r="Q6" s="30"/>
      <c r="R6" s="30"/>
    </row>
    <row r="7" spans="1:18" s="7" customFormat="1" ht="12.75">
      <c r="A7" s="26"/>
      <c r="B7" s="25" t="s">
        <v>43</v>
      </c>
      <c r="C7" s="45" t="s">
        <v>126</v>
      </c>
      <c r="D7" s="10"/>
      <c r="E7" s="34" t="s">
        <v>45</v>
      </c>
      <c r="F7" s="35" t="s">
        <v>32</v>
      </c>
      <c r="G7" s="36"/>
      <c r="H7" s="34">
        <v>1</v>
      </c>
      <c r="I7" s="37" t="s">
        <v>89</v>
      </c>
      <c r="J7" s="36"/>
      <c r="K7" s="34">
        <v>1</v>
      </c>
      <c r="L7" s="33" t="s">
        <v>33</v>
      </c>
      <c r="M7" s="36"/>
      <c r="N7" s="34">
        <v>1</v>
      </c>
      <c r="O7" s="38" t="s">
        <v>120</v>
      </c>
      <c r="P7" s="36"/>
      <c r="Q7" s="33"/>
      <c r="R7" s="33"/>
    </row>
    <row r="8" spans="1:18" s="7" customFormat="1" ht="12.75">
      <c r="A8" s="27"/>
      <c r="B8" s="25" t="s">
        <v>44</v>
      </c>
      <c r="C8" s="45" t="s">
        <v>127</v>
      </c>
      <c r="D8" s="10"/>
      <c r="E8" s="34" t="s">
        <v>46</v>
      </c>
      <c r="F8" s="35"/>
      <c r="G8" s="36"/>
      <c r="H8" s="34">
        <v>6</v>
      </c>
      <c r="I8" s="37" t="s">
        <v>93</v>
      </c>
      <c r="J8" s="36"/>
      <c r="K8" s="34">
        <v>3</v>
      </c>
      <c r="L8" s="35" t="s">
        <v>117</v>
      </c>
      <c r="M8" s="36"/>
      <c r="N8" s="34">
        <v>3</v>
      </c>
      <c r="O8" s="38" t="s">
        <v>122</v>
      </c>
      <c r="P8" s="36"/>
      <c r="Q8" s="33"/>
      <c r="R8" s="33"/>
    </row>
    <row r="9" spans="1:18" s="7" customFormat="1" ht="12.75">
      <c r="A9" s="28"/>
      <c r="B9" s="24">
        <v>2</v>
      </c>
      <c r="C9" s="21" t="s">
        <v>314</v>
      </c>
      <c r="D9" s="10"/>
      <c r="E9" s="34" t="s">
        <v>47</v>
      </c>
      <c r="F9" s="35"/>
      <c r="G9" s="36"/>
      <c r="H9" s="34">
        <v>7</v>
      </c>
      <c r="I9" s="37" t="s">
        <v>95</v>
      </c>
      <c r="J9" s="36"/>
      <c r="K9" s="34">
        <v>13</v>
      </c>
      <c r="L9" s="35" t="s">
        <v>118</v>
      </c>
      <c r="M9" s="36"/>
      <c r="N9" s="35">
        <v>4</v>
      </c>
      <c r="O9" s="38" t="s">
        <v>37</v>
      </c>
      <c r="P9" s="36"/>
      <c r="Q9" s="33"/>
      <c r="R9" s="33"/>
    </row>
    <row r="10" spans="1:18" s="7" customFormat="1" ht="12.75">
      <c r="A10" s="28"/>
      <c r="B10" s="25" t="s">
        <v>45</v>
      </c>
      <c r="C10" s="45" t="s">
        <v>277</v>
      </c>
      <c r="D10" s="10"/>
      <c r="E10" s="34"/>
      <c r="F10" s="35"/>
      <c r="G10" s="36"/>
      <c r="H10" s="34">
        <v>9</v>
      </c>
      <c r="I10" s="37" t="s">
        <v>94</v>
      </c>
      <c r="J10" s="36"/>
      <c r="K10" s="34">
        <v>9</v>
      </c>
      <c r="L10" s="35" t="s">
        <v>35</v>
      </c>
      <c r="M10" s="36"/>
      <c r="N10" s="35">
        <v>6</v>
      </c>
      <c r="O10" s="38" t="s">
        <v>124</v>
      </c>
      <c r="P10" s="36"/>
      <c r="Q10" s="33"/>
      <c r="R10" s="33"/>
    </row>
    <row r="11" spans="1:18" s="7" customFormat="1" ht="12.75">
      <c r="A11" s="28"/>
      <c r="B11" s="25" t="s">
        <v>46</v>
      </c>
      <c r="C11" s="45" t="s">
        <v>276</v>
      </c>
      <c r="D11" s="10"/>
      <c r="E11" s="34"/>
      <c r="F11" s="35"/>
      <c r="G11" s="36"/>
      <c r="H11" s="34"/>
      <c r="I11" s="37"/>
      <c r="J11" s="36"/>
      <c r="K11" s="34"/>
      <c r="L11" s="35"/>
      <c r="M11" s="36"/>
      <c r="N11" s="35"/>
      <c r="O11" s="38"/>
      <c r="P11" s="36"/>
      <c r="Q11" s="33"/>
      <c r="R11" s="33"/>
    </row>
    <row r="12" spans="1:18" s="7" customFormat="1" ht="12.75">
      <c r="A12" s="28"/>
      <c r="B12" s="24">
        <v>3</v>
      </c>
      <c r="C12" s="21" t="s">
        <v>319</v>
      </c>
      <c r="D12" s="10"/>
      <c r="E12" s="34"/>
      <c r="F12" s="35"/>
      <c r="G12" s="36"/>
      <c r="H12" s="34"/>
      <c r="I12" s="37"/>
      <c r="J12" s="36"/>
      <c r="K12" s="34"/>
      <c r="L12" s="35"/>
      <c r="M12" s="36"/>
      <c r="N12" s="35"/>
      <c r="O12" s="38"/>
      <c r="P12" s="36"/>
      <c r="Q12" s="33"/>
      <c r="R12" s="33"/>
    </row>
    <row r="13" spans="1:18" s="7" customFormat="1" ht="12.75">
      <c r="A13" s="28"/>
      <c r="B13" s="25" t="s">
        <v>129</v>
      </c>
      <c r="C13" s="45" t="s">
        <v>92</v>
      </c>
      <c r="D13" s="10"/>
      <c r="E13" s="34"/>
      <c r="F13" s="35"/>
      <c r="G13" s="36"/>
      <c r="H13" s="34"/>
      <c r="I13" s="37"/>
      <c r="J13" s="36"/>
      <c r="K13" s="34"/>
      <c r="L13" s="35"/>
      <c r="M13" s="36"/>
      <c r="N13" s="35"/>
      <c r="O13" s="38"/>
      <c r="P13" s="36"/>
      <c r="Q13" s="33"/>
      <c r="R13" s="33"/>
    </row>
    <row r="14" spans="1:18" s="7" customFormat="1" ht="12.75">
      <c r="A14" s="28"/>
      <c r="B14" s="25" t="s">
        <v>130</v>
      </c>
      <c r="C14" s="45" t="s">
        <v>280</v>
      </c>
      <c r="D14" s="10"/>
      <c r="E14" s="34"/>
      <c r="F14" s="35"/>
      <c r="G14" s="36"/>
      <c r="H14" s="34"/>
      <c r="I14" s="37"/>
      <c r="J14" s="36"/>
      <c r="K14" s="34"/>
      <c r="L14" s="35"/>
      <c r="M14" s="36"/>
      <c r="N14" s="35"/>
      <c r="O14" s="38"/>
      <c r="P14" s="36"/>
      <c r="Q14" s="33"/>
      <c r="R14" s="33"/>
    </row>
    <row r="15" spans="1:18" s="7" customFormat="1" ht="12.75">
      <c r="A15" s="28"/>
      <c r="B15" s="25" t="s">
        <v>131</v>
      </c>
      <c r="C15" s="45" t="s">
        <v>278</v>
      </c>
      <c r="D15" s="10"/>
      <c r="E15" s="34"/>
      <c r="F15" s="35"/>
      <c r="G15" s="36"/>
      <c r="H15" s="34"/>
      <c r="I15" s="37"/>
      <c r="J15" s="36"/>
      <c r="K15" s="34"/>
      <c r="L15" s="35"/>
      <c r="M15" s="36"/>
      <c r="N15" s="35"/>
      <c r="O15" s="38"/>
      <c r="P15" s="36"/>
      <c r="Q15" s="33"/>
      <c r="R15" s="33"/>
    </row>
    <row r="16" spans="1:18" s="7" customFormat="1" ht="12.75">
      <c r="A16" s="27"/>
      <c r="B16" s="24">
        <v>4</v>
      </c>
      <c r="C16" s="21" t="s">
        <v>281</v>
      </c>
      <c r="D16" s="10"/>
      <c r="E16" s="34" t="s">
        <v>48</v>
      </c>
      <c r="F16" s="35"/>
      <c r="G16" s="36"/>
      <c r="H16" s="34">
        <v>27</v>
      </c>
      <c r="I16" s="37" t="s">
        <v>108</v>
      </c>
      <c r="J16" s="36"/>
      <c r="K16" s="34">
        <v>2</v>
      </c>
      <c r="L16" s="35" t="s">
        <v>34</v>
      </c>
      <c r="M16" s="36"/>
      <c r="N16" s="34">
        <v>2</v>
      </c>
      <c r="O16" s="38" t="s">
        <v>121</v>
      </c>
      <c r="P16" s="36"/>
      <c r="Q16" s="33"/>
      <c r="R16" s="33"/>
    </row>
    <row r="17" spans="1:18" s="7" customFormat="1" ht="12.75">
      <c r="A17" s="27"/>
      <c r="B17" s="25" t="s">
        <v>132</v>
      </c>
      <c r="C17" s="45" t="s">
        <v>283</v>
      </c>
      <c r="D17" s="10"/>
      <c r="E17" s="34" t="s">
        <v>49</v>
      </c>
      <c r="F17" s="35"/>
      <c r="G17" s="36"/>
      <c r="H17" s="34">
        <v>31</v>
      </c>
      <c r="I17" s="37" t="s">
        <v>112</v>
      </c>
      <c r="J17" s="36"/>
      <c r="K17" s="34">
        <v>4</v>
      </c>
      <c r="L17" s="35" t="s">
        <v>119</v>
      </c>
      <c r="M17" s="36"/>
      <c r="N17" s="35">
        <v>5</v>
      </c>
      <c r="O17" s="38" t="s">
        <v>123</v>
      </c>
      <c r="P17" s="36"/>
      <c r="Q17" s="33"/>
      <c r="R17" s="33"/>
    </row>
    <row r="18" spans="1:18" s="7" customFormat="1" ht="12.75">
      <c r="A18" s="27"/>
      <c r="B18" s="25" t="s">
        <v>133</v>
      </c>
      <c r="C18" s="45" t="s">
        <v>93</v>
      </c>
      <c r="D18" s="10"/>
      <c r="E18" s="34" t="s">
        <v>50</v>
      </c>
      <c r="F18" s="35"/>
      <c r="G18" s="36"/>
      <c r="H18" s="34">
        <v>36</v>
      </c>
      <c r="I18" s="37" t="s">
        <v>115</v>
      </c>
      <c r="J18" s="36"/>
      <c r="K18" s="34">
        <v>10</v>
      </c>
      <c r="L18" s="35" t="s">
        <v>36</v>
      </c>
      <c r="M18" s="36"/>
      <c r="N18" s="35"/>
      <c r="O18" s="38"/>
      <c r="P18" s="36"/>
      <c r="Q18" s="33"/>
      <c r="R18" s="33"/>
    </row>
    <row r="19" spans="1:18" s="7" customFormat="1" ht="12.75">
      <c r="A19" s="27"/>
      <c r="B19" s="25" t="s">
        <v>134</v>
      </c>
      <c r="C19" s="45" t="s">
        <v>94</v>
      </c>
      <c r="D19" s="10"/>
      <c r="E19" s="34"/>
      <c r="F19" s="35"/>
      <c r="G19" s="36"/>
      <c r="H19" s="34"/>
      <c r="I19" s="37"/>
      <c r="J19" s="36"/>
      <c r="K19" s="34"/>
      <c r="L19" s="35"/>
      <c r="M19" s="36"/>
      <c r="N19" s="35"/>
      <c r="O19" s="38"/>
      <c r="P19" s="36"/>
      <c r="Q19" s="33"/>
      <c r="R19" s="33"/>
    </row>
    <row r="20" spans="1:18" s="7" customFormat="1" ht="12.75">
      <c r="A20" s="27"/>
      <c r="B20" s="25" t="s">
        <v>135</v>
      </c>
      <c r="C20" s="45" t="s">
        <v>108</v>
      </c>
      <c r="D20" s="10"/>
      <c r="E20" s="34"/>
      <c r="F20" s="35"/>
      <c r="G20" s="36"/>
      <c r="H20" s="34"/>
      <c r="I20" s="37"/>
      <c r="J20" s="36"/>
      <c r="K20" s="34"/>
      <c r="L20" s="35"/>
      <c r="M20" s="36"/>
      <c r="N20" s="35"/>
      <c r="O20" s="38"/>
      <c r="P20" s="36"/>
      <c r="Q20" s="33"/>
      <c r="R20" s="33"/>
    </row>
    <row r="21" spans="1:18" s="7" customFormat="1" ht="12.75">
      <c r="A21" s="27"/>
      <c r="B21" s="25" t="s">
        <v>136</v>
      </c>
      <c r="C21" s="45" t="s">
        <v>95</v>
      </c>
      <c r="D21" s="10"/>
      <c r="E21" s="34"/>
      <c r="F21" s="35"/>
      <c r="G21" s="36"/>
      <c r="H21" s="34"/>
      <c r="I21" s="37"/>
      <c r="J21" s="36"/>
      <c r="K21" s="34"/>
      <c r="L21" s="35"/>
      <c r="M21" s="36"/>
      <c r="N21" s="35"/>
      <c r="O21" s="38"/>
      <c r="P21" s="36"/>
      <c r="Q21" s="33"/>
      <c r="R21" s="33"/>
    </row>
    <row r="22" spans="1:18" s="7" customFormat="1" ht="12.75">
      <c r="A22" s="27"/>
      <c r="B22" s="25" t="s">
        <v>137</v>
      </c>
      <c r="C22" s="45" t="s">
        <v>112</v>
      </c>
      <c r="D22" s="10"/>
      <c r="E22" s="34"/>
      <c r="F22" s="35"/>
      <c r="G22" s="36"/>
      <c r="H22" s="34"/>
      <c r="I22" s="37"/>
      <c r="J22" s="36"/>
      <c r="K22" s="34"/>
      <c r="L22" s="35"/>
      <c r="M22" s="36"/>
      <c r="N22" s="35"/>
      <c r="O22" s="38"/>
      <c r="P22" s="36"/>
      <c r="Q22" s="33"/>
      <c r="R22" s="33"/>
    </row>
    <row r="23" spans="1:18" s="7" customFormat="1" ht="12.75">
      <c r="A23" s="27"/>
      <c r="B23" s="25" t="s">
        <v>138</v>
      </c>
      <c r="C23" s="45" t="s">
        <v>115</v>
      </c>
      <c r="D23" s="10"/>
      <c r="E23" s="34"/>
      <c r="F23" s="35"/>
      <c r="G23" s="36"/>
      <c r="H23" s="34"/>
      <c r="I23" s="37"/>
      <c r="J23" s="36"/>
      <c r="K23" s="34"/>
      <c r="L23" s="35"/>
      <c r="M23" s="36"/>
      <c r="N23" s="35"/>
      <c r="O23" s="38"/>
      <c r="P23" s="36"/>
      <c r="Q23" s="33"/>
      <c r="R23" s="33"/>
    </row>
    <row r="24" spans="1:18" s="7" customFormat="1" ht="12.75">
      <c r="A24" s="27"/>
      <c r="B24" s="25" t="s">
        <v>139</v>
      </c>
      <c r="C24" s="45" t="s">
        <v>279</v>
      </c>
      <c r="D24" s="10"/>
      <c r="E24" s="34"/>
      <c r="F24" s="35"/>
      <c r="G24" s="36"/>
      <c r="H24" s="34"/>
      <c r="I24" s="37"/>
      <c r="J24" s="36"/>
      <c r="K24" s="34"/>
      <c r="L24" s="35"/>
      <c r="M24" s="36"/>
      <c r="N24" s="35"/>
      <c r="O24" s="38"/>
      <c r="P24" s="36"/>
      <c r="Q24" s="33"/>
      <c r="R24" s="33"/>
    </row>
    <row r="25" spans="1:18" s="7" customFormat="1" ht="12.75">
      <c r="A25" s="27"/>
      <c r="B25" s="25" t="s">
        <v>140</v>
      </c>
      <c r="C25" s="45" t="s">
        <v>125</v>
      </c>
      <c r="D25" s="10"/>
      <c r="E25" s="34"/>
      <c r="F25" s="35"/>
      <c r="G25" s="36"/>
      <c r="H25" s="34"/>
      <c r="I25" s="37"/>
      <c r="J25" s="36"/>
      <c r="K25" s="34"/>
      <c r="L25" s="35"/>
      <c r="M25" s="36"/>
      <c r="N25" s="35"/>
      <c r="O25" s="38"/>
      <c r="P25" s="36"/>
      <c r="Q25" s="33"/>
      <c r="R25" s="33"/>
    </row>
    <row r="26" spans="1:18" s="7" customFormat="1" ht="12.75">
      <c r="A26" s="27"/>
      <c r="B26" s="25" t="s">
        <v>141</v>
      </c>
      <c r="C26" s="45" t="s">
        <v>116</v>
      </c>
      <c r="D26" s="10"/>
      <c r="E26" s="34"/>
      <c r="F26" s="35"/>
      <c r="G26" s="36"/>
      <c r="H26" s="34"/>
      <c r="I26" s="37"/>
      <c r="J26" s="36"/>
      <c r="K26" s="34"/>
      <c r="L26" s="35"/>
      <c r="M26" s="36"/>
      <c r="N26" s="35"/>
      <c r="O26" s="38"/>
      <c r="P26" s="36"/>
      <c r="Q26" s="33"/>
      <c r="R26" s="33"/>
    </row>
    <row r="27" spans="1:18" s="7" customFormat="1" ht="12.75">
      <c r="A27" s="27"/>
      <c r="B27" s="25" t="s">
        <v>142</v>
      </c>
      <c r="C27" s="45" t="s">
        <v>90</v>
      </c>
      <c r="D27" s="10"/>
      <c r="E27" s="34"/>
      <c r="F27" s="35"/>
      <c r="G27" s="36"/>
      <c r="H27" s="34"/>
      <c r="I27" s="37"/>
      <c r="J27" s="36"/>
      <c r="K27" s="34"/>
      <c r="L27" s="35"/>
      <c r="M27" s="36"/>
      <c r="N27" s="35"/>
      <c r="O27" s="38"/>
      <c r="P27" s="36"/>
      <c r="Q27" s="33"/>
      <c r="R27" s="33"/>
    </row>
    <row r="28" spans="1:18" s="7" customFormat="1" ht="12.75">
      <c r="A28" s="27"/>
      <c r="B28" s="25" t="s">
        <v>143</v>
      </c>
      <c r="C28" s="45" t="s">
        <v>91</v>
      </c>
      <c r="D28" s="10"/>
      <c r="E28" s="34"/>
      <c r="F28" s="35"/>
      <c r="G28" s="36"/>
      <c r="H28" s="34"/>
      <c r="I28" s="37"/>
      <c r="J28" s="36"/>
      <c r="K28" s="34"/>
      <c r="L28" s="35"/>
      <c r="M28" s="36"/>
      <c r="N28" s="35"/>
      <c r="O28" s="38"/>
      <c r="P28" s="36"/>
      <c r="Q28" s="33"/>
      <c r="R28" s="33"/>
    </row>
    <row r="29" spans="1:18" s="7" customFormat="1" ht="12.75">
      <c r="A29" s="27"/>
      <c r="B29" s="25" t="s">
        <v>144</v>
      </c>
      <c r="C29" s="45" t="s">
        <v>284</v>
      </c>
      <c r="D29" s="10"/>
      <c r="E29" s="34"/>
      <c r="F29" s="35"/>
      <c r="G29" s="36"/>
      <c r="H29" s="34"/>
      <c r="I29" s="37"/>
      <c r="J29" s="36"/>
      <c r="K29" s="34"/>
      <c r="L29" s="35"/>
      <c r="M29" s="36"/>
      <c r="N29" s="35"/>
      <c r="O29" s="38"/>
      <c r="P29" s="36"/>
      <c r="Q29" s="33"/>
      <c r="R29" s="33"/>
    </row>
    <row r="30" spans="1:18" s="7" customFormat="1" ht="12.75">
      <c r="A30" s="27"/>
      <c r="B30" s="25" t="s">
        <v>145</v>
      </c>
      <c r="C30" s="45" t="s">
        <v>96</v>
      </c>
      <c r="D30" s="10"/>
      <c r="E30" s="34"/>
      <c r="F30" s="35"/>
      <c r="G30" s="36"/>
      <c r="H30" s="34"/>
      <c r="I30" s="37"/>
      <c r="J30" s="36"/>
      <c r="K30" s="34"/>
      <c r="L30" s="35"/>
      <c r="M30" s="36"/>
      <c r="N30" s="35"/>
      <c r="O30" s="38"/>
      <c r="P30" s="36"/>
      <c r="Q30" s="33"/>
      <c r="R30" s="33"/>
    </row>
    <row r="31" spans="1:18" s="7" customFormat="1" ht="12.75">
      <c r="A31" s="27"/>
      <c r="B31" s="25" t="s">
        <v>287</v>
      </c>
      <c r="C31" s="45" t="s">
        <v>285</v>
      </c>
      <c r="D31" s="10"/>
      <c r="E31" s="34"/>
      <c r="F31" s="35"/>
      <c r="G31" s="36"/>
      <c r="H31" s="34"/>
      <c r="I31" s="37"/>
      <c r="J31" s="36"/>
      <c r="K31" s="34"/>
      <c r="L31" s="35"/>
      <c r="M31" s="36"/>
      <c r="N31" s="35"/>
      <c r="O31" s="38"/>
      <c r="P31" s="36"/>
      <c r="Q31" s="33"/>
      <c r="R31" s="33"/>
    </row>
    <row r="32" spans="1:18" s="7" customFormat="1" ht="12.75">
      <c r="A32" s="27"/>
      <c r="B32" s="25" t="s">
        <v>288</v>
      </c>
      <c r="C32" s="45" t="s">
        <v>97</v>
      </c>
      <c r="D32" s="10"/>
      <c r="E32" s="34"/>
      <c r="F32" s="35"/>
      <c r="G32" s="36"/>
      <c r="H32" s="34"/>
      <c r="I32" s="37"/>
      <c r="J32" s="36"/>
      <c r="K32" s="34"/>
      <c r="L32" s="35"/>
      <c r="M32" s="36"/>
      <c r="N32" s="35"/>
      <c r="O32" s="38"/>
      <c r="P32" s="36"/>
      <c r="Q32" s="33"/>
      <c r="R32" s="33"/>
    </row>
    <row r="33" spans="1:18" s="7" customFormat="1" ht="12.75">
      <c r="A33" s="27"/>
      <c r="B33" s="25" t="s">
        <v>289</v>
      </c>
      <c r="C33" s="45" t="s">
        <v>113</v>
      </c>
      <c r="D33" s="10"/>
      <c r="E33" s="34"/>
      <c r="F33" s="35"/>
      <c r="G33" s="36"/>
      <c r="H33" s="34"/>
      <c r="I33" s="37"/>
      <c r="J33" s="36"/>
      <c r="K33" s="34"/>
      <c r="L33" s="35"/>
      <c r="M33" s="36"/>
      <c r="N33" s="35"/>
      <c r="O33" s="38"/>
      <c r="P33" s="36"/>
      <c r="Q33" s="33"/>
      <c r="R33" s="33"/>
    </row>
    <row r="34" spans="1:18" s="7" customFormat="1" ht="12.75">
      <c r="A34" s="27"/>
      <c r="B34" s="25" t="s">
        <v>290</v>
      </c>
      <c r="C34" s="45" t="s">
        <v>114</v>
      </c>
      <c r="D34" s="10"/>
      <c r="E34" s="34"/>
      <c r="F34" s="35"/>
      <c r="G34" s="36"/>
      <c r="H34" s="34"/>
      <c r="I34" s="37"/>
      <c r="J34" s="36"/>
      <c r="K34" s="34"/>
      <c r="L34" s="35"/>
      <c r="M34" s="36"/>
      <c r="N34" s="35"/>
      <c r="O34" s="38"/>
      <c r="P34" s="36"/>
      <c r="Q34" s="33"/>
      <c r="R34" s="33"/>
    </row>
    <row r="35" spans="1:18" s="7" customFormat="1" ht="12.75">
      <c r="A35" s="27"/>
      <c r="B35" s="25" t="s">
        <v>291</v>
      </c>
      <c r="C35" s="45" t="s">
        <v>99</v>
      </c>
      <c r="D35" s="10"/>
      <c r="E35" s="34"/>
      <c r="F35" s="35"/>
      <c r="G35" s="36"/>
      <c r="H35" s="34"/>
      <c r="I35" s="37"/>
      <c r="J35" s="36"/>
      <c r="K35" s="34"/>
      <c r="L35" s="35"/>
      <c r="M35" s="36"/>
      <c r="N35" s="35"/>
      <c r="O35" s="38"/>
      <c r="P35" s="36"/>
      <c r="Q35" s="33"/>
      <c r="R35" s="33"/>
    </row>
    <row r="36" spans="1:18" s="7" customFormat="1" ht="12.75">
      <c r="A36" s="27"/>
      <c r="B36" s="25" t="s">
        <v>292</v>
      </c>
      <c r="C36" s="45" t="s">
        <v>100</v>
      </c>
      <c r="D36" s="10"/>
      <c r="E36" s="34"/>
      <c r="F36" s="35"/>
      <c r="G36" s="36"/>
      <c r="H36" s="34"/>
      <c r="I36" s="37"/>
      <c r="J36" s="36"/>
      <c r="K36" s="34"/>
      <c r="L36" s="35"/>
      <c r="M36" s="36"/>
      <c r="N36" s="35"/>
      <c r="O36" s="38"/>
      <c r="P36" s="36"/>
      <c r="Q36" s="33"/>
      <c r="R36" s="33"/>
    </row>
    <row r="37" spans="1:18" s="7" customFormat="1" ht="12.75">
      <c r="A37" s="27"/>
      <c r="B37" s="25" t="s">
        <v>293</v>
      </c>
      <c r="C37" s="45" t="s">
        <v>304</v>
      </c>
      <c r="D37" s="10"/>
      <c r="E37" s="34"/>
      <c r="F37" s="35"/>
      <c r="G37" s="36"/>
      <c r="H37" s="34"/>
      <c r="I37" s="37"/>
      <c r="J37" s="36"/>
      <c r="K37" s="34"/>
      <c r="L37" s="35"/>
      <c r="M37" s="36"/>
      <c r="N37" s="35"/>
      <c r="O37" s="38"/>
      <c r="P37" s="36"/>
      <c r="Q37" s="33"/>
      <c r="R37" s="33"/>
    </row>
    <row r="38" spans="1:18" s="7" customFormat="1" ht="12.75">
      <c r="A38" s="27"/>
      <c r="B38" s="25" t="s">
        <v>294</v>
      </c>
      <c r="C38" s="45" t="s">
        <v>101</v>
      </c>
      <c r="D38" s="10"/>
      <c r="E38" s="34"/>
      <c r="F38" s="35"/>
      <c r="G38" s="36"/>
      <c r="H38" s="34"/>
      <c r="I38" s="37"/>
      <c r="J38" s="36"/>
      <c r="K38" s="34"/>
      <c r="L38" s="35"/>
      <c r="M38" s="36"/>
      <c r="N38" s="35"/>
      <c r="O38" s="38"/>
      <c r="P38" s="36"/>
      <c r="Q38" s="33"/>
      <c r="R38" s="33"/>
    </row>
    <row r="39" spans="1:18" s="7" customFormat="1" ht="12.75">
      <c r="A39" s="27"/>
      <c r="B39" s="25" t="s">
        <v>295</v>
      </c>
      <c r="C39" s="45" t="s">
        <v>286</v>
      </c>
      <c r="D39" s="10"/>
      <c r="E39" s="34"/>
      <c r="F39" s="35"/>
      <c r="G39" s="36"/>
      <c r="H39" s="34"/>
      <c r="I39" s="37"/>
      <c r="J39" s="36"/>
      <c r="K39" s="34"/>
      <c r="L39" s="35"/>
      <c r="M39" s="36"/>
      <c r="N39" s="35"/>
      <c r="O39" s="38"/>
      <c r="P39" s="36"/>
      <c r="Q39" s="33"/>
      <c r="R39" s="33"/>
    </row>
    <row r="40" spans="1:18" s="7" customFormat="1" ht="12.75">
      <c r="A40" s="27"/>
      <c r="B40" s="25" t="s">
        <v>296</v>
      </c>
      <c r="C40" s="45" t="s">
        <v>102</v>
      </c>
      <c r="D40" s="10"/>
      <c r="E40" s="34"/>
      <c r="F40" s="35"/>
      <c r="G40" s="36"/>
      <c r="H40" s="34"/>
      <c r="I40" s="37"/>
      <c r="J40" s="36"/>
      <c r="K40" s="34"/>
      <c r="L40" s="35"/>
      <c r="M40" s="36"/>
      <c r="N40" s="35"/>
      <c r="O40" s="38"/>
      <c r="P40" s="36"/>
      <c r="Q40" s="33"/>
      <c r="R40" s="33"/>
    </row>
    <row r="41" spans="1:18" s="7" customFormat="1" ht="12.75">
      <c r="A41" s="27"/>
      <c r="B41" s="25" t="s">
        <v>297</v>
      </c>
      <c r="C41" s="45" t="s">
        <v>103</v>
      </c>
      <c r="D41" s="10"/>
      <c r="E41" s="34"/>
      <c r="F41" s="35"/>
      <c r="G41" s="36"/>
      <c r="H41" s="34"/>
      <c r="I41" s="37"/>
      <c r="J41" s="36"/>
      <c r="K41" s="34"/>
      <c r="L41" s="35"/>
      <c r="M41" s="36"/>
      <c r="N41" s="35"/>
      <c r="O41" s="38"/>
      <c r="P41" s="36"/>
      <c r="Q41" s="33"/>
      <c r="R41" s="33"/>
    </row>
    <row r="42" spans="1:18" s="7" customFormat="1" ht="12.75">
      <c r="A42" s="27"/>
      <c r="B42" s="25" t="s">
        <v>298</v>
      </c>
      <c r="C42" s="45" t="s">
        <v>104</v>
      </c>
      <c r="D42" s="10"/>
      <c r="E42" s="34"/>
      <c r="F42" s="35"/>
      <c r="G42" s="36"/>
      <c r="H42" s="34"/>
      <c r="I42" s="37"/>
      <c r="J42" s="36"/>
      <c r="K42" s="34"/>
      <c r="L42" s="35"/>
      <c r="M42" s="36"/>
      <c r="N42" s="35"/>
      <c r="O42" s="38"/>
      <c r="P42" s="36"/>
      <c r="Q42" s="33"/>
      <c r="R42" s="33"/>
    </row>
    <row r="43" spans="1:18" s="7" customFormat="1" ht="12.75">
      <c r="A43" s="27"/>
      <c r="B43" s="25" t="s">
        <v>299</v>
      </c>
      <c r="C43" s="45" t="s">
        <v>106</v>
      </c>
      <c r="D43" s="10"/>
      <c r="E43" s="34"/>
      <c r="F43" s="35"/>
      <c r="G43" s="36"/>
      <c r="H43" s="34"/>
      <c r="I43" s="37"/>
      <c r="J43" s="36"/>
      <c r="K43" s="34"/>
      <c r="L43" s="35"/>
      <c r="M43" s="36"/>
      <c r="N43" s="35"/>
      <c r="O43" s="38"/>
      <c r="P43" s="36"/>
      <c r="Q43" s="33"/>
      <c r="R43" s="33"/>
    </row>
    <row r="44" spans="1:18" s="7" customFormat="1" ht="12.75">
      <c r="A44" s="27"/>
      <c r="B44" s="25" t="s">
        <v>300</v>
      </c>
      <c r="C44" s="45" t="s">
        <v>105</v>
      </c>
      <c r="D44" s="10"/>
      <c r="E44" s="34"/>
      <c r="F44" s="35"/>
      <c r="G44" s="36"/>
      <c r="H44" s="34"/>
      <c r="I44" s="37"/>
      <c r="J44" s="36"/>
      <c r="K44" s="34"/>
      <c r="L44" s="35"/>
      <c r="M44" s="36"/>
      <c r="N44" s="35"/>
      <c r="O44" s="38"/>
      <c r="P44" s="36"/>
      <c r="Q44" s="33"/>
      <c r="R44" s="33"/>
    </row>
    <row r="45" spans="1:18" s="7" customFormat="1" ht="12.75">
      <c r="A45" s="27"/>
      <c r="B45" s="25" t="s">
        <v>301</v>
      </c>
      <c r="C45" s="45" t="s">
        <v>282</v>
      </c>
      <c r="D45" s="10"/>
      <c r="E45" s="34"/>
      <c r="F45" s="35"/>
      <c r="G45" s="36"/>
      <c r="H45" s="34"/>
      <c r="I45" s="37"/>
      <c r="J45" s="36"/>
      <c r="K45" s="34"/>
      <c r="L45" s="35"/>
      <c r="M45" s="36"/>
      <c r="N45" s="35"/>
      <c r="O45" s="38"/>
      <c r="P45" s="36"/>
      <c r="Q45" s="33"/>
      <c r="R45" s="33"/>
    </row>
    <row r="46" spans="1:18" s="7" customFormat="1" ht="12.75">
      <c r="A46" s="27"/>
      <c r="B46" s="25" t="s">
        <v>302</v>
      </c>
      <c r="C46" s="45" t="s">
        <v>107</v>
      </c>
      <c r="D46" s="10"/>
      <c r="E46" s="34"/>
      <c r="F46" s="35"/>
      <c r="G46" s="36"/>
      <c r="H46" s="34"/>
      <c r="I46" s="37"/>
      <c r="J46" s="36"/>
      <c r="K46" s="34"/>
      <c r="L46" s="35"/>
      <c r="M46" s="36"/>
      <c r="N46" s="35"/>
      <c r="O46" s="38"/>
      <c r="P46" s="36"/>
      <c r="Q46" s="33"/>
      <c r="R46" s="33"/>
    </row>
    <row r="47" spans="1:18" s="7" customFormat="1" ht="12.75">
      <c r="A47" s="27"/>
      <c r="B47" s="25" t="s">
        <v>303</v>
      </c>
      <c r="C47" s="45" t="s">
        <v>98</v>
      </c>
      <c r="D47" s="10"/>
      <c r="E47" s="34"/>
      <c r="F47" s="35"/>
      <c r="G47" s="36"/>
      <c r="H47" s="34"/>
      <c r="I47" s="37"/>
      <c r="J47" s="36"/>
      <c r="K47" s="34"/>
      <c r="L47" s="35"/>
      <c r="M47" s="36"/>
      <c r="N47" s="35"/>
      <c r="O47" s="38"/>
      <c r="P47" s="36"/>
      <c r="Q47" s="33"/>
      <c r="R47" s="33"/>
    </row>
    <row r="48" spans="1:18" s="7" customFormat="1" ht="12.75">
      <c r="A48" s="27"/>
      <c r="B48" s="25" t="s">
        <v>305</v>
      </c>
      <c r="C48" s="45" t="s">
        <v>109</v>
      </c>
      <c r="D48" s="10"/>
      <c r="E48" s="34"/>
      <c r="F48" s="35"/>
      <c r="G48" s="36"/>
      <c r="H48" s="34"/>
      <c r="I48" s="37"/>
      <c r="J48" s="36"/>
      <c r="K48" s="34"/>
      <c r="L48" s="35"/>
      <c r="M48" s="36"/>
      <c r="N48" s="35"/>
      <c r="O48" s="38"/>
      <c r="P48" s="36"/>
      <c r="Q48" s="33"/>
      <c r="R48" s="33"/>
    </row>
    <row r="49" spans="1:18" s="7" customFormat="1" ht="12.75">
      <c r="A49" s="27"/>
      <c r="B49" s="25" t="s">
        <v>306</v>
      </c>
      <c r="C49" s="45" t="s">
        <v>110</v>
      </c>
      <c r="D49" s="10"/>
      <c r="E49" s="34"/>
      <c r="F49" s="35"/>
      <c r="G49" s="36"/>
      <c r="H49" s="34"/>
      <c r="I49" s="37"/>
      <c r="J49" s="36"/>
      <c r="K49" s="34"/>
      <c r="L49" s="35"/>
      <c r="M49" s="36"/>
      <c r="N49" s="35"/>
      <c r="O49" s="38"/>
      <c r="P49" s="36"/>
      <c r="Q49" s="33"/>
      <c r="R49" s="33"/>
    </row>
    <row r="50" spans="1:18" s="7" customFormat="1" ht="13.5" customHeight="1">
      <c r="A50" s="27"/>
      <c r="B50" s="25" t="s">
        <v>307</v>
      </c>
      <c r="C50" s="45" t="s">
        <v>111</v>
      </c>
      <c r="D50" s="10"/>
      <c r="E50" s="34"/>
      <c r="F50" s="35"/>
      <c r="G50" s="36"/>
      <c r="H50" s="34"/>
      <c r="I50" s="37"/>
      <c r="J50" s="36"/>
      <c r="K50" s="34"/>
      <c r="L50" s="35"/>
      <c r="M50" s="36"/>
      <c r="N50" s="35"/>
      <c r="O50" s="38"/>
      <c r="P50" s="36"/>
      <c r="Q50" s="33"/>
      <c r="R50" s="33"/>
    </row>
    <row r="51" spans="1:18" s="7" customFormat="1" ht="12.75">
      <c r="A51" s="27"/>
      <c r="B51" s="24">
        <v>5</v>
      </c>
      <c r="C51" s="21" t="s">
        <v>308</v>
      </c>
      <c r="D51" s="10"/>
      <c r="E51" s="34" t="s">
        <v>51</v>
      </c>
      <c r="F51" s="35"/>
      <c r="G51" s="36"/>
      <c r="H51" s="35"/>
      <c r="I51" s="35"/>
      <c r="J51" s="36"/>
      <c r="K51" s="35"/>
      <c r="L51" s="35"/>
      <c r="M51" s="36"/>
      <c r="N51" s="35"/>
      <c r="O51" s="35"/>
      <c r="P51" s="36"/>
      <c r="Q51" s="33"/>
      <c r="R51" s="33"/>
    </row>
    <row r="52" spans="1:18" s="7" customFormat="1" ht="12.75">
      <c r="A52" s="27"/>
      <c r="B52" s="25" t="s">
        <v>146</v>
      </c>
      <c r="C52" s="45" t="s">
        <v>309</v>
      </c>
      <c r="D52" s="10"/>
      <c r="E52" s="34" t="s">
        <v>52</v>
      </c>
      <c r="F52" s="35"/>
      <c r="G52" s="36"/>
      <c r="H52" s="35"/>
      <c r="I52" s="35"/>
      <c r="J52" s="36"/>
      <c r="K52" s="35"/>
      <c r="L52" s="35"/>
      <c r="M52" s="36"/>
      <c r="N52" s="35"/>
      <c r="O52" s="35"/>
      <c r="P52" s="36"/>
      <c r="Q52" s="33"/>
      <c r="R52" s="33"/>
    </row>
    <row r="53" spans="1:18" s="7" customFormat="1" ht="12.75">
      <c r="A53" s="27"/>
      <c r="B53" s="25" t="s">
        <v>147</v>
      </c>
      <c r="C53" s="45" t="s">
        <v>310</v>
      </c>
      <c r="D53" s="10"/>
      <c r="E53" s="34" t="s">
        <v>53</v>
      </c>
      <c r="F53" s="35"/>
      <c r="G53" s="36"/>
      <c r="H53" s="35"/>
      <c r="I53" s="35"/>
      <c r="J53" s="36"/>
      <c r="K53" s="35"/>
      <c r="L53" s="35"/>
      <c r="M53" s="36"/>
      <c r="N53" s="35"/>
      <c r="O53" s="35"/>
      <c r="P53" s="36"/>
      <c r="Q53" s="33"/>
      <c r="R53" s="33"/>
    </row>
    <row r="54" spans="1:18" s="7" customFormat="1" ht="12.75">
      <c r="A54" s="27"/>
      <c r="B54" s="25" t="s">
        <v>148</v>
      </c>
      <c r="C54" s="45" t="s">
        <v>311</v>
      </c>
      <c r="D54" s="10"/>
      <c r="E54" s="34" t="s">
        <v>54</v>
      </c>
      <c r="F54" s="35"/>
      <c r="G54" s="36"/>
      <c r="H54" s="35"/>
      <c r="I54" s="35"/>
      <c r="J54" s="36"/>
      <c r="K54" s="35"/>
      <c r="L54" s="35"/>
      <c r="M54" s="36"/>
      <c r="N54" s="35"/>
      <c r="O54" s="35"/>
      <c r="P54" s="36"/>
      <c r="Q54" s="33"/>
      <c r="R54" s="33"/>
    </row>
    <row r="55" spans="1:18" s="7" customFormat="1" ht="12.75">
      <c r="A55" s="27"/>
      <c r="B55" s="25" t="s">
        <v>149</v>
      </c>
      <c r="C55" s="45" t="s">
        <v>312</v>
      </c>
      <c r="D55" s="10"/>
      <c r="E55" s="34" t="s">
        <v>55</v>
      </c>
      <c r="F55" s="35"/>
      <c r="G55" s="36"/>
      <c r="H55" s="35"/>
      <c r="I55" s="35"/>
      <c r="J55" s="36"/>
      <c r="K55" s="35"/>
      <c r="L55" s="35"/>
      <c r="M55" s="36"/>
      <c r="N55" s="35"/>
      <c r="O55" s="35"/>
      <c r="P55" s="36"/>
      <c r="Q55" s="33"/>
      <c r="R55" s="33"/>
    </row>
    <row r="56" spans="1:18" s="7" customFormat="1" ht="12.75">
      <c r="A56" s="27"/>
      <c r="B56" s="25" t="s">
        <v>150</v>
      </c>
      <c r="C56" s="45" t="s">
        <v>313</v>
      </c>
      <c r="D56" s="10"/>
      <c r="E56" s="34" t="s">
        <v>56</v>
      </c>
      <c r="F56" s="35"/>
      <c r="G56" s="36"/>
      <c r="H56" s="35"/>
      <c r="I56" s="35"/>
      <c r="J56" s="36"/>
      <c r="K56" s="35"/>
      <c r="L56" s="35"/>
      <c r="M56" s="36"/>
      <c r="N56" s="35"/>
      <c r="O56" s="35"/>
      <c r="P56" s="36"/>
      <c r="Q56" s="33"/>
      <c r="R56" s="33"/>
    </row>
    <row r="57" spans="1:18" s="7" customFormat="1" ht="12.75">
      <c r="A57" s="27"/>
      <c r="B57" s="24">
        <v>6</v>
      </c>
      <c r="C57" s="21" t="s">
        <v>318</v>
      </c>
      <c r="D57" s="10"/>
      <c r="E57" s="34" t="s">
        <v>57</v>
      </c>
      <c r="F57" s="35"/>
      <c r="G57" s="36"/>
      <c r="H57" s="35"/>
      <c r="I57" s="35"/>
      <c r="J57" s="36"/>
      <c r="K57" s="35"/>
      <c r="L57" s="35"/>
      <c r="M57" s="36"/>
      <c r="N57" s="35"/>
      <c r="O57" s="35"/>
      <c r="P57" s="36"/>
      <c r="Q57" s="33"/>
      <c r="R57" s="33"/>
    </row>
    <row r="58" spans="1:18" s="7" customFormat="1" ht="12.75">
      <c r="A58" s="27"/>
      <c r="B58" s="25" t="s">
        <v>155</v>
      </c>
      <c r="C58" s="45" t="s">
        <v>315</v>
      </c>
      <c r="D58" s="10"/>
      <c r="E58" s="34" t="s">
        <v>58</v>
      </c>
      <c r="F58" s="35"/>
      <c r="G58" s="36"/>
      <c r="H58" s="35"/>
      <c r="I58" s="35"/>
      <c r="J58" s="36"/>
      <c r="K58" s="35"/>
      <c r="L58" s="35"/>
      <c r="M58" s="36"/>
      <c r="N58" s="35"/>
      <c r="O58" s="35"/>
      <c r="P58" s="36"/>
      <c r="Q58" s="33"/>
      <c r="R58" s="33"/>
    </row>
    <row r="59" spans="1:18" s="7" customFormat="1" ht="12.75">
      <c r="A59" s="27"/>
      <c r="B59" s="25" t="s">
        <v>156</v>
      </c>
      <c r="C59" s="45" t="s">
        <v>37</v>
      </c>
      <c r="D59" s="10"/>
      <c r="E59" s="34" t="s">
        <v>59</v>
      </c>
      <c r="F59" s="35"/>
      <c r="G59" s="36"/>
      <c r="H59" s="35"/>
      <c r="I59" s="35"/>
      <c r="J59" s="36"/>
      <c r="K59" s="35"/>
      <c r="L59" s="35"/>
      <c r="M59" s="36"/>
      <c r="N59" s="35"/>
      <c r="O59" s="35"/>
      <c r="P59" s="36"/>
      <c r="Q59" s="33"/>
      <c r="R59" s="33"/>
    </row>
    <row r="60" spans="1:18" s="7" customFormat="1" ht="12.75">
      <c r="A60" s="27"/>
      <c r="B60" s="25" t="s">
        <v>157</v>
      </c>
      <c r="C60" s="45" t="s">
        <v>316</v>
      </c>
      <c r="D60" s="10"/>
      <c r="E60" s="34" t="s">
        <v>60</v>
      </c>
      <c r="F60" s="35"/>
      <c r="G60" s="36"/>
      <c r="H60" s="35"/>
      <c r="I60" s="35"/>
      <c r="J60" s="36"/>
      <c r="K60" s="35"/>
      <c r="L60" s="35"/>
      <c r="M60" s="36"/>
      <c r="N60" s="35"/>
      <c r="O60" s="35"/>
      <c r="P60" s="36"/>
      <c r="Q60" s="33"/>
      <c r="R60" s="33"/>
    </row>
    <row r="61" spans="1:18" s="7" customFormat="1" ht="12.75">
      <c r="A61" s="27"/>
      <c r="B61" s="25" t="s">
        <v>158</v>
      </c>
      <c r="C61" s="45" t="s">
        <v>317</v>
      </c>
      <c r="D61" s="10"/>
      <c r="E61" s="34" t="s">
        <v>61</v>
      </c>
      <c r="F61" s="35"/>
      <c r="G61" s="36"/>
      <c r="H61" s="35"/>
      <c r="I61" s="35"/>
      <c r="J61" s="36"/>
      <c r="K61" s="35"/>
      <c r="L61" s="35"/>
      <c r="M61" s="36"/>
      <c r="N61" s="35"/>
      <c r="O61" s="35"/>
      <c r="P61" s="36"/>
      <c r="Q61" s="33"/>
      <c r="R61" s="33"/>
    </row>
    <row r="62" spans="1:18" s="7" customFormat="1" ht="12.75">
      <c r="A62" s="27"/>
      <c r="B62" s="24">
        <v>7</v>
      </c>
      <c r="C62" s="21" t="s">
        <v>320</v>
      </c>
      <c r="D62" s="10"/>
      <c r="E62" s="34" t="s">
        <v>62</v>
      </c>
      <c r="F62" s="35"/>
      <c r="G62" s="36"/>
      <c r="H62" s="35"/>
      <c r="I62" s="35"/>
      <c r="J62" s="36"/>
      <c r="K62" s="35"/>
      <c r="L62" s="35"/>
      <c r="M62" s="36"/>
      <c r="N62" s="35"/>
      <c r="O62" s="35"/>
      <c r="P62" s="36"/>
      <c r="Q62" s="33"/>
      <c r="R62" s="33"/>
    </row>
    <row r="63" spans="1:18" s="7" customFormat="1" ht="12.75">
      <c r="A63" s="27"/>
      <c r="B63" s="25" t="s">
        <v>339</v>
      </c>
      <c r="C63" s="45" t="s">
        <v>324</v>
      </c>
      <c r="D63" s="10"/>
      <c r="E63" s="34" t="s">
        <v>63</v>
      </c>
      <c r="F63" s="35"/>
      <c r="G63" s="36"/>
      <c r="H63" s="35"/>
      <c r="I63" s="35"/>
      <c r="J63" s="36"/>
      <c r="K63" s="35"/>
      <c r="L63" s="35"/>
      <c r="M63" s="36"/>
      <c r="N63" s="35"/>
      <c r="O63" s="35"/>
      <c r="P63" s="36"/>
      <c r="Q63" s="33"/>
      <c r="R63" s="33"/>
    </row>
    <row r="64" spans="1:18" s="7" customFormat="1" ht="12.75">
      <c r="A64" s="27"/>
      <c r="B64" s="25" t="s">
        <v>340</v>
      </c>
      <c r="C64" s="45" t="s">
        <v>325</v>
      </c>
      <c r="D64" s="10"/>
      <c r="E64" s="34" t="s">
        <v>64</v>
      </c>
      <c r="F64" s="35"/>
      <c r="G64" s="36"/>
      <c r="H64" s="35"/>
      <c r="I64" s="35"/>
      <c r="J64" s="36"/>
      <c r="K64" s="35"/>
      <c r="L64" s="35"/>
      <c r="M64" s="36"/>
      <c r="N64" s="35"/>
      <c r="O64" s="35"/>
      <c r="P64" s="36"/>
      <c r="Q64" s="33"/>
      <c r="R64" s="33"/>
    </row>
    <row r="65" spans="1:18" s="7" customFormat="1" ht="12.75">
      <c r="A65" s="27"/>
      <c r="B65" s="25" t="s">
        <v>352</v>
      </c>
      <c r="C65" s="45" t="s">
        <v>333</v>
      </c>
      <c r="D65" s="10"/>
      <c r="E65" s="34" t="s">
        <v>65</v>
      </c>
      <c r="F65" s="35"/>
      <c r="G65" s="36"/>
      <c r="H65" s="35"/>
      <c r="I65" s="35"/>
      <c r="J65" s="36"/>
      <c r="K65" s="35"/>
      <c r="L65" s="35"/>
      <c r="M65" s="36"/>
      <c r="N65" s="35"/>
      <c r="O65" s="35"/>
      <c r="P65" s="36"/>
      <c r="Q65" s="33"/>
      <c r="R65" s="33"/>
    </row>
    <row r="66" spans="1:18" s="7" customFormat="1" ht="12.75">
      <c r="A66" s="27"/>
      <c r="B66" s="25" t="s">
        <v>353</v>
      </c>
      <c r="C66" s="45" t="s">
        <v>336</v>
      </c>
      <c r="D66" s="10"/>
      <c r="E66" s="34" t="s">
        <v>66</v>
      </c>
      <c r="F66" s="35"/>
      <c r="G66" s="36"/>
      <c r="H66" s="35"/>
      <c r="I66" s="35"/>
      <c r="J66" s="36"/>
      <c r="K66" s="35"/>
      <c r="L66" s="35"/>
      <c r="M66" s="36"/>
      <c r="N66" s="35"/>
      <c r="O66" s="35"/>
      <c r="P66" s="36"/>
      <c r="Q66" s="33"/>
      <c r="R66" s="33"/>
    </row>
    <row r="67" spans="1:18" s="7" customFormat="1" ht="12.75">
      <c r="A67" s="27"/>
      <c r="B67" s="25" t="s">
        <v>354</v>
      </c>
      <c r="C67" s="45" t="s">
        <v>337</v>
      </c>
      <c r="D67" s="10"/>
      <c r="E67" s="34" t="s">
        <v>67</v>
      </c>
      <c r="F67" s="35"/>
      <c r="G67" s="36"/>
      <c r="H67" s="35"/>
      <c r="I67" s="35"/>
      <c r="J67" s="36"/>
      <c r="K67" s="35"/>
      <c r="L67" s="35"/>
      <c r="M67" s="36"/>
      <c r="N67" s="35"/>
      <c r="O67" s="35"/>
      <c r="P67" s="36"/>
      <c r="Q67" s="33"/>
      <c r="R67" s="33"/>
    </row>
    <row r="68" spans="1:18" s="7" customFormat="1" ht="12.75">
      <c r="A68" s="27"/>
      <c r="B68" s="25" t="s">
        <v>355</v>
      </c>
      <c r="C68" s="45" t="s">
        <v>329</v>
      </c>
      <c r="D68" s="10"/>
      <c r="E68" s="34" t="s">
        <v>68</v>
      </c>
      <c r="F68" s="35"/>
      <c r="G68" s="36"/>
      <c r="H68" s="35"/>
      <c r="I68" s="35"/>
      <c r="J68" s="36"/>
      <c r="K68" s="35"/>
      <c r="L68" s="35"/>
      <c r="M68" s="36"/>
      <c r="N68" s="35"/>
      <c r="O68" s="35"/>
      <c r="P68" s="36"/>
      <c r="Q68" s="33"/>
      <c r="R68" s="33"/>
    </row>
    <row r="69" spans="1:18" s="7" customFormat="1" ht="12.75">
      <c r="A69" s="27"/>
      <c r="B69" s="25" t="s">
        <v>356</v>
      </c>
      <c r="C69" s="45" t="s">
        <v>321</v>
      </c>
      <c r="D69" s="10"/>
      <c r="E69" s="34" t="s">
        <v>69</v>
      </c>
      <c r="F69" s="35"/>
      <c r="G69" s="36"/>
      <c r="H69" s="35"/>
      <c r="I69" s="35"/>
      <c r="J69" s="36"/>
      <c r="K69" s="35"/>
      <c r="L69" s="35"/>
      <c r="M69" s="36"/>
      <c r="N69" s="35"/>
      <c r="O69" s="35"/>
      <c r="P69" s="36"/>
      <c r="Q69" s="33"/>
      <c r="R69" s="33"/>
    </row>
    <row r="70" spans="1:18" s="7" customFormat="1" ht="12.75">
      <c r="A70" s="27"/>
      <c r="B70" s="25" t="s">
        <v>357</v>
      </c>
      <c r="C70" s="45" t="s">
        <v>322</v>
      </c>
      <c r="D70" s="10"/>
      <c r="E70" s="34" t="s">
        <v>70</v>
      </c>
      <c r="F70" s="35"/>
      <c r="G70" s="36"/>
      <c r="H70" s="35"/>
      <c r="I70" s="35"/>
      <c r="J70" s="36"/>
      <c r="K70" s="35"/>
      <c r="L70" s="35"/>
      <c r="M70" s="36"/>
      <c r="N70" s="35"/>
      <c r="O70" s="35"/>
      <c r="P70" s="36"/>
      <c r="Q70" s="33"/>
      <c r="R70" s="33"/>
    </row>
    <row r="71" spans="1:18" s="7" customFormat="1" ht="12.75">
      <c r="A71" s="27"/>
      <c r="B71" s="25" t="s">
        <v>358</v>
      </c>
      <c r="C71" s="45" t="s">
        <v>330</v>
      </c>
      <c r="D71" s="10"/>
      <c r="E71" s="34" t="s">
        <v>71</v>
      </c>
      <c r="F71" s="35"/>
      <c r="G71" s="36"/>
      <c r="H71" s="35"/>
      <c r="I71" s="35"/>
      <c r="J71" s="36"/>
      <c r="K71" s="35"/>
      <c r="L71" s="35"/>
      <c r="M71" s="36"/>
      <c r="N71" s="35"/>
      <c r="O71" s="35"/>
      <c r="P71" s="36"/>
      <c r="Q71" s="33"/>
      <c r="R71" s="33"/>
    </row>
    <row r="72" spans="1:18" s="7" customFormat="1" ht="12.75">
      <c r="A72" s="27"/>
      <c r="B72" s="25" t="s">
        <v>359</v>
      </c>
      <c r="C72" s="45" t="s">
        <v>326</v>
      </c>
      <c r="D72" s="10"/>
      <c r="E72" s="34" t="s">
        <v>72</v>
      </c>
      <c r="F72" s="35"/>
      <c r="G72" s="36"/>
      <c r="H72" s="35"/>
      <c r="I72" s="35"/>
      <c r="J72" s="36"/>
      <c r="K72" s="35"/>
      <c r="L72" s="35"/>
      <c r="M72" s="36"/>
      <c r="N72" s="35"/>
      <c r="O72" s="35"/>
      <c r="P72" s="36"/>
      <c r="Q72" s="33"/>
      <c r="R72" s="33"/>
    </row>
    <row r="73" spans="1:18" s="7" customFormat="1" ht="12.75">
      <c r="A73" s="27"/>
      <c r="B73" s="25" t="s">
        <v>360</v>
      </c>
      <c r="C73" s="45" t="s">
        <v>327</v>
      </c>
      <c r="D73" s="10"/>
      <c r="E73" s="34" t="s">
        <v>73</v>
      </c>
      <c r="F73" s="35"/>
      <c r="G73" s="36"/>
      <c r="H73" s="35"/>
      <c r="I73" s="35"/>
      <c r="J73" s="36"/>
      <c r="K73" s="35"/>
      <c r="L73" s="35"/>
      <c r="M73" s="36"/>
      <c r="N73" s="35"/>
      <c r="O73" s="35"/>
      <c r="P73" s="36"/>
      <c r="Q73" s="33"/>
      <c r="R73" s="33"/>
    </row>
    <row r="74" spans="1:18" s="7" customFormat="1" ht="12.75">
      <c r="A74" s="27"/>
      <c r="B74" s="25" t="s">
        <v>373</v>
      </c>
      <c r="C74" s="45" t="s">
        <v>323</v>
      </c>
      <c r="D74" s="10"/>
      <c r="E74" s="34" t="s">
        <v>74</v>
      </c>
      <c r="F74" s="35"/>
      <c r="G74" s="36"/>
      <c r="H74" s="35"/>
      <c r="I74" s="35"/>
      <c r="J74" s="36"/>
      <c r="K74" s="35"/>
      <c r="L74" s="35"/>
      <c r="M74" s="36"/>
      <c r="N74" s="35"/>
      <c r="O74" s="35"/>
      <c r="P74" s="36"/>
      <c r="Q74" s="33"/>
      <c r="R74" s="33"/>
    </row>
    <row r="75" spans="1:18" s="7" customFormat="1" ht="12.75">
      <c r="A75" s="27"/>
      <c r="B75" s="25" t="s">
        <v>374</v>
      </c>
      <c r="C75" s="45" t="s">
        <v>328</v>
      </c>
      <c r="E75" s="34" t="s">
        <v>75</v>
      </c>
      <c r="F75" s="35"/>
      <c r="G75" s="31"/>
      <c r="H75" s="35"/>
      <c r="I75" s="35"/>
      <c r="J75" s="36"/>
      <c r="K75" s="35"/>
      <c r="L75" s="35"/>
      <c r="M75" s="36"/>
      <c r="N75" s="35"/>
      <c r="O75" s="35"/>
      <c r="P75" s="31"/>
      <c r="Q75" s="33"/>
      <c r="R75" s="33"/>
    </row>
    <row r="76" spans="1:18" ht="12.75">
      <c r="A76" s="29"/>
      <c r="B76" s="25" t="s">
        <v>375</v>
      </c>
      <c r="C76" s="45" t="s">
        <v>331</v>
      </c>
      <c r="E76" s="34" t="s">
        <v>76</v>
      </c>
      <c r="F76" s="35"/>
      <c r="G76" s="39"/>
      <c r="H76" s="35"/>
      <c r="I76" s="35"/>
      <c r="J76" s="36"/>
      <c r="K76" s="35"/>
      <c r="L76" s="35"/>
      <c r="M76" s="36"/>
      <c r="N76" s="35"/>
      <c r="O76" s="35"/>
      <c r="P76" s="39"/>
      <c r="Q76" s="40"/>
      <c r="R76" s="40"/>
    </row>
    <row r="77" spans="1:18" ht="12.75">
      <c r="A77" s="29"/>
      <c r="B77" s="25" t="s">
        <v>376</v>
      </c>
      <c r="C77" s="45" t="s">
        <v>332</v>
      </c>
      <c r="E77" s="34" t="s">
        <v>77</v>
      </c>
      <c r="F77" s="35"/>
      <c r="G77" s="39"/>
      <c r="H77" s="35"/>
      <c r="I77" s="35"/>
      <c r="J77" s="36"/>
      <c r="K77" s="35"/>
      <c r="L77" s="35"/>
      <c r="M77" s="36"/>
      <c r="N77" s="35"/>
      <c r="O77" s="35"/>
      <c r="P77" s="39"/>
      <c r="Q77" s="40"/>
      <c r="R77" s="40"/>
    </row>
    <row r="78" spans="1:18" ht="12.75">
      <c r="A78" s="29"/>
      <c r="B78" s="25" t="s">
        <v>377</v>
      </c>
      <c r="C78" s="45" t="s">
        <v>334</v>
      </c>
      <c r="E78" s="34" t="s">
        <v>78</v>
      </c>
      <c r="F78" s="35"/>
      <c r="G78" s="39"/>
      <c r="H78" s="35"/>
      <c r="I78" s="35"/>
      <c r="J78" s="36"/>
      <c r="K78" s="35"/>
      <c r="L78" s="35"/>
      <c r="M78" s="36"/>
      <c r="N78" s="35"/>
      <c r="O78" s="35"/>
      <c r="P78" s="39"/>
      <c r="Q78" s="40"/>
      <c r="R78" s="40"/>
    </row>
    <row r="79" spans="1:18" ht="12.75">
      <c r="A79" s="29"/>
      <c r="B79" s="25" t="s">
        <v>378</v>
      </c>
      <c r="C79" s="45" t="s">
        <v>335</v>
      </c>
      <c r="E79" s="34" t="s">
        <v>79</v>
      </c>
      <c r="F79" s="35"/>
      <c r="G79" s="39"/>
      <c r="H79" s="35"/>
      <c r="I79" s="35"/>
      <c r="J79" s="36"/>
      <c r="K79" s="35"/>
      <c r="L79" s="35"/>
      <c r="M79" s="36"/>
      <c r="N79" s="35"/>
      <c r="O79" s="35"/>
      <c r="P79" s="39"/>
      <c r="Q79" s="40"/>
      <c r="R79" s="40"/>
    </row>
    <row r="80" spans="1:18" ht="12.75">
      <c r="A80" s="29"/>
      <c r="B80" s="24">
        <v>8</v>
      </c>
      <c r="C80" s="21" t="s">
        <v>338</v>
      </c>
      <c r="E80" s="34" t="s">
        <v>80</v>
      </c>
      <c r="F80" s="35"/>
      <c r="G80" s="39"/>
      <c r="H80" s="35"/>
      <c r="I80" s="35"/>
      <c r="J80" s="36"/>
      <c r="K80" s="35"/>
      <c r="L80" s="35"/>
      <c r="M80" s="36"/>
      <c r="N80" s="35"/>
      <c r="O80" s="35"/>
      <c r="P80" s="39"/>
      <c r="Q80" s="40"/>
      <c r="R80" s="40"/>
    </row>
    <row r="81" spans="1:18" ht="12.75">
      <c r="A81" s="29"/>
      <c r="B81" s="25" t="s">
        <v>362</v>
      </c>
      <c r="C81" s="45" t="s">
        <v>347</v>
      </c>
      <c r="E81" s="34" t="s">
        <v>81</v>
      </c>
      <c r="F81" s="35"/>
      <c r="G81" s="39"/>
      <c r="H81" s="35"/>
      <c r="I81" s="35"/>
      <c r="J81" s="36"/>
      <c r="K81" s="35"/>
      <c r="L81" s="35"/>
      <c r="M81" s="36"/>
      <c r="N81" s="35"/>
      <c r="O81" s="35"/>
      <c r="P81" s="39"/>
      <c r="Q81" s="40"/>
      <c r="R81" s="40"/>
    </row>
    <row r="82" spans="1:18" ht="12.75">
      <c r="A82" s="29"/>
      <c r="B82" s="25" t="s">
        <v>363</v>
      </c>
      <c r="C82" s="45" t="s">
        <v>348</v>
      </c>
      <c r="E82" s="34" t="s">
        <v>82</v>
      </c>
      <c r="F82" s="35"/>
      <c r="G82" s="39"/>
      <c r="H82" s="35"/>
      <c r="I82" s="35"/>
      <c r="J82" s="36"/>
      <c r="K82" s="35"/>
      <c r="L82" s="35"/>
      <c r="M82" s="36"/>
      <c r="N82" s="35"/>
      <c r="O82" s="35"/>
      <c r="P82" s="39"/>
      <c r="Q82" s="40"/>
      <c r="R82" s="40"/>
    </row>
    <row r="83" spans="1:18" ht="12.75">
      <c r="A83" s="29"/>
      <c r="B83" s="25" t="s">
        <v>364</v>
      </c>
      <c r="C83" s="45" t="s">
        <v>341</v>
      </c>
      <c r="E83" s="34"/>
      <c r="F83" s="35"/>
      <c r="G83" s="39"/>
      <c r="H83" s="35"/>
      <c r="I83" s="35"/>
      <c r="J83" s="36"/>
      <c r="K83" s="35"/>
      <c r="L83" s="35"/>
      <c r="M83" s="36"/>
      <c r="N83" s="35"/>
      <c r="O83" s="35"/>
      <c r="P83" s="39"/>
      <c r="Q83" s="40"/>
      <c r="R83" s="40"/>
    </row>
    <row r="84" spans="1:18" ht="12.75">
      <c r="A84" s="29"/>
      <c r="B84" s="25" t="s">
        <v>365</v>
      </c>
      <c r="C84" s="45" t="s">
        <v>342</v>
      </c>
      <c r="E84" s="34"/>
      <c r="F84" s="35"/>
      <c r="G84" s="39"/>
      <c r="H84" s="35"/>
      <c r="I84" s="35"/>
      <c r="J84" s="36"/>
      <c r="K84" s="35"/>
      <c r="L84" s="35"/>
      <c r="M84" s="36"/>
      <c r="N84" s="35"/>
      <c r="O84" s="35"/>
      <c r="P84" s="39"/>
      <c r="Q84" s="40"/>
      <c r="R84" s="40"/>
    </row>
    <row r="85" spans="1:18" ht="12.75">
      <c r="A85" s="29"/>
      <c r="B85" s="25" t="s">
        <v>366</v>
      </c>
      <c r="C85" s="45" t="s">
        <v>343</v>
      </c>
      <c r="E85" s="34"/>
      <c r="F85" s="35"/>
      <c r="G85" s="39"/>
      <c r="H85" s="35"/>
      <c r="I85" s="35"/>
      <c r="J85" s="36"/>
      <c r="K85" s="35"/>
      <c r="L85" s="35"/>
      <c r="M85" s="36"/>
      <c r="N85" s="35"/>
      <c r="O85" s="35"/>
      <c r="P85" s="39"/>
      <c r="Q85" s="40"/>
      <c r="R85" s="40"/>
    </row>
    <row r="86" spans="1:18" ht="12.75">
      <c r="A86" s="29"/>
      <c r="B86" s="25" t="s">
        <v>367</v>
      </c>
      <c r="C86" s="45" t="s">
        <v>344</v>
      </c>
      <c r="E86" s="34"/>
      <c r="F86" s="35"/>
      <c r="G86" s="39"/>
      <c r="H86" s="35"/>
      <c r="I86" s="35"/>
      <c r="J86" s="36"/>
      <c r="K86" s="35"/>
      <c r="L86" s="35"/>
      <c r="M86" s="36"/>
      <c r="N86" s="35"/>
      <c r="O86" s="35"/>
      <c r="P86" s="39"/>
      <c r="Q86" s="40"/>
      <c r="R86" s="40"/>
    </row>
    <row r="87" spans="1:18" ht="12.75">
      <c r="A87" s="29"/>
      <c r="B87" s="25" t="s">
        <v>368</v>
      </c>
      <c r="C87" s="45" t="s">
        <v>345</v>
      </c>
      <c r="E87" s="34"/>
      <c r="F87" s="35"/>
      <c r="G87" s="39"/>
      <c r="H87" s="35"/>
      <c r="I87" s="35"/>
      <c r="J87" s="36"/>
      <c r="K87" s="35"/>
      <c r="L87" s="35"/>
      <c r="M87" s="36"/>
      <c r="N87" s="35"/>
      <c r="O87" s="35"/>
      <c r="P87" s="39"/>
      <c r="Q87" s="40"/>
      <c r="R87" s="40"/>
    </row>
    <row r="88" spans="1:18" ht="12.75">
      <c r="A88" s="29"/>
      <c r="B88" s="25" t="s">
        <v>369</v>
      </c>
      <c r="C88" s="45" t="s">
        <v>351</v>
      </c>
      <c r="E88" s="34"/>
      <c r="F88" s="35"/>
      <c r="G88" s="39"/>
      <c r="H88" s="35"/>
      <c r="I88" s="35"/>
      <c r="J88" s="36"/>
      <c r="K88" s="35"/>
      <c r="L88" s="35"/>
      <c r="M88" s="36"/>
      <c r="N88" s="35"/>
      <c r="O88" s="35"/>
      <c r="P88" s="39"/>
      <c r="Q88" s="40"/>
      <c r="R88" s="40"/>
    </row>
    <row r="89" spans="1:18" ht="12.75">
      <c r="A89" s="29"/>
      <c r="B89" s="25" t="s">
        <v>370</v>
      </c>
      <c r="C89" s="45" t="s">
        <v>350</v>
      </c>
      <c r="E89" s="34"/>
      <c r="F89" s="35"/>
      <c r="G89" s="39"/>
      <c r="H89" s="35"/>
      <c r="I89" s="35"/>
      <c r="J89" s="36"/>
      <c r="K89" s="35"/>
      <c r="L89" s="35"/>
      <c r="M89" s="36"/>
      <c r="N89" s="35"/>
      <c r="O89" s="35"/>
      <c r="P89" s="39"/>
      <c r="Q89" s="40"/>
      <c r="R89" s="40"/>
    </row>
    <row r="90" spans="1:18" ht="12.75">
      <c r="A90" s="29"/>
      <c r="B90" s="25" t="s">
        <v>371</v>
      </c>
      <c r="C90" s="45" t="s">
        <v>346</v>
      </c>
      <c r="E90" s="34"/>
      <c r="F90" s="35"/>
      <c r="G90" s="39"/>
      <c r="H90" s="35"/>
      <c r="I90" s="35"/>
      <c r="J90" s="36"/>
      <c r="K90" s="35"/>
      <c r="L90" s="35"/>
      <c r="M90" s="36"/>
      <c r="N90" s="35"/>
      <c r="O90" s="35"/>
      <c r="P90" s="39"/>
      <c r="Q90" s="40"/>
      <c r="R90" s="40"/>
    </row>
    <row r="91" spans="1:18" ht="12.75">
      <c r="A91" s="29"/>
      <c r="B91" s="25" t="s">
        <v>372</v>
      </c>
      <c r="C91" s="45" t="s">
        <v>349</v>
      </c>
      <c r="E91" s="34"/>
      <c r="F91" s="35"/>
      <c r="G91" s="39"/>
      <c r="H91" s="35"/>
      <c r="I91" s="35"/>
      <c r="J91" s="36"/>
      <c r="K91" s="35"/>
      <c r="L91" s="35"/>
      <c r="M91" s="36"/>
      <c r="N91" s="35"/>
      <c r="O91" s="35"/>
      <c r="P91" s="39"/>
      <c r="Q91" s="40"/>
      <c r="R91" s="40"/>
    </row>
    <row r="92" spans="1:18" ht="12.75">
      <c r="A92" s="29"/>
      <c r="B92" s="24">
        <v>9</v>
      </c>
      <c r="C92" s="21" t="s">
        <v>361</v>
      </c>
      <c r="E92" s="34"/>
      <c r="F92" s="35"/>
      <c r="G92" s="39"/>
      <c r="H92" s="35"/>
      <c r="I92" s="35"/>
      <c r="J92" s="36"/>
      <c r="K92" s="35"/>
      <c r="L92" s="35"/>
      <c r="M92" s="36"/>
      <c r="N92" s="35"/>
      <c r="O92" s="35"/>
      <c r="P92" s="39"/>
      <c r="Q92" s="40"/>
      <c r="R92" s="40"/>
    </row>
    <row r="93" spans="1:18" ht="12.75">
      <c r="A93" s="29"/>
      <c r="B93" s="80" t="s">
        <v>379</v>
      </c>
      <c r="C93" s="45"/>
      <c r="E93" s="34"/>
      <c r="F93" s="35"/>
      <c r="G93" s="39"/>
      <c r="H93" s="35"/>
      <c r="I93" s="35"/>
      <c r="J93" s="36"/>
      <c r="K93" s="35"/>
      <c r="L93" s="35"/>
      <c r="M93" s="36"/>
      <c r="N93" s="35"/>
      <c r="O93" s="35"/>
      <c r="P93" s="39"/>
      <c r="Q93" s="40"/>
      <c r="R93" s="40"/>
    </row>
    <row r="94" spans="1:18" ht="12.75">
      <c r="A94" s="29"/>
      <c r="B94" s="80" t="s">
        <v>380</v>
      </c>
      <c r="C94" s="45"/>
      <c r="E94" s="34"/>
      <c r="F94" s="35"/>
      <c r="G94" s="39"/>
      <c r="H94" s="35"/>
      <c r="I94" s="35"/>
      <c r="J94" s="36"/>
      <c r="K94" s="35"/>
      <c r="L94" s="35"/>
      <c r="M94" s="36"/>
      <c r="N94" s="35"/>
      <c r="O94" s="35"/>
      <c r="P94" s="39"/>
      <c r="Q94" s="40"/>
      <c r="R94" s="40"/>
    </row>
    <row r="95" spans="1:18" ht="12.75">
      <c r="A95" s="29"/>
      <c r="B95" s="80" t="s">
        <v>381</v>
      </c>
      <c r="C95" s="45"/>
      <c r="E95" s="34"/>
      <c r="F95" s="35"/>
      <c r="G95" s="39"/>
      <c r="H95" s="35"/>
      <c r="I95" s="35"/>
      <c r="J95" s="36"/>
      <c r="K95" s="35"/>
      <c r="L95" s="35"/>
      <c r="M95" s="36"/>
      <c r="N95" s="35"/>
      <c r="O95" s="35"/>
      <c r="P95" s="39"/>
      <c r="Q95" s="40"/>
      <c r="R95" s="40"/>
    </row>
    <row r="96" spans="1:18" ht="12.75">
      <c r="A96" s="29"/>
      <c r="B96" s="80" t="s">
        <v>382</v>
      </c>
      <c r="C96" s="45"/>
      <c r="E96" s="34"/>
      <c r="F96" s="35"/>
      <c r="G96" s="39"/>
      <c r="H96" s="35"/>
      <c r="I96" s="35"/>
      <c r="J96" s="36"/>
      <c r="K96" s="35"/>
      <c r="L96" s="35"/>
      <c r="M96" s="36"/>
      <c r="N96" s="35"/>
      <c r="O96" s="35"/>
      <c r="P96" s="39"/>
      <c r="Q96" s="40"/>
      <c r="R96" s="40"/>
    </row>
    <row r="97" spans="1:18" ht="12.75">
      <c r="A97" s="29"/>
      <c r="B97" s="80" t="s">
        <v>383</v>
      </c>
      <c r="C97" s="45"/>
      <c r="E97" s="34"/>
      <c r="F97" s="35"/>
      <c r="G97" s="39"/>
      <c r="H97" s="35"/>
      <c r="I97" s="35"/>
      <c r="J97" s="36"/>
      <c r="K97" s="35"/>
      <c r="L97" s="35"/>
      <c r="M97" s="36"/>
      <c r="N97" s="35"/>
      <c r="O97" s="35"/>
      <c r="P97" s="39"/>
      <c r="Q97" s="40"/>
      <c r="R97" s="40"/>
    </row>
    <row r="98" spans="1:18" ht="12.75">
      <c r="A98" s="29"/>
      <c r="B98" s="80" t="s">
        <v>384</v>
      </c>
      <c r="C98" s="45"/>
      <c r="E98" s="34"/>
      <c r="F98" s="35"/>
      <c r="G98" s="39"/>
      <c r="H98" s="35"/>
      <c r="I98" s="35"/>
      <c r="J98" s="36"/>
      <c r="K98" s="35"/>
      <c r="L98" s="35"/>
      <c r="M98" s="36"/>
      <c r="N98" s="35"/>
      <c r="O98" s="35"/>
      <c r="P98" s="39"/>
      <c r="Q98" s="40"/>
      <c r="R98" s="40"/>
    </row>
    <row r="99" spans="1:18" ht="12.75">
      <c r="A99" s="29"/>
      <c r="B99" s="80" t="s">
        <v>385</v>
      </c>
      <c r="C99" s="45"/>
      <c r="E99" s="34"/>
      <c r="F99" s="35"/>
      <c r="G99" s="39"/>
      <c r="H99" s="35"/>
      <c r="I99" s="35"/>
      <c r="J99" s="36"/>
      <c r="K99" s="35"/>
      <c r="L99" s="35"/>
      <c r="M99" s="36"/>
      <c r="N99" s="35"/>
      <c r="O99" s="35"/>
      <c r="P99" s="39"/>
      <c r="Q99" s="40"/>
      <c r="R99" s="40"/>
    </row>
    <row r="100" spans="1:18" ht="12.75">
      <c r="A100" s="29"/>
      <c r="B100" s="80" t="s">
        <v>386</v>
      </c>
      <c r="C100" s="45"/>
      <c r="E100" s="34"/>
      <c r="F100" s="35"/>
      <c r="G100" s="39"/>
      <c r="H100" s="35"/>
      <c r="I100" s="35"/>
      <c r="J100" s="36"/>
      <c r="K100" s="35"/>
      <c r="L100" s="35"/>
      <c r="M100" s="36"/>
      <c r="N100" s="35"/>
      <c r="O100" s="35"/>
      <c r="P100" s="39"/>
      <c r="Q100" s="40"/>
      <c r="R100" s="40"/>
    </row>
    <row r="101" spans="1:18" ht="12.75" hidden="1">
      <c r="A101" s="29"/>
      <c r="B101" s="25" t="s">
        <v>159</v>
      </c>
      <c r="C101" s="12"/>
      <c r="E101" s="34" t="s">
        <v>83</v>
      </c>
      <c r="F101" s="35"/>
      <c r="G101" s="39"/>
      <c r="H101" s="35"/>
      <c r="I101" s="35"/>
      <c r="J101" s="36"/>
      <c r="K101" s="35"/>
      <c r="L101" s="35"/>
      <c r="M101" s="36"/>
      <c r="N101" s="35"/>
      <c r="O101" s="35"/>
      <c r="P101" s="39"/>
      <c r="Q101" s="40"/>
      <c r="R101" s="40"/>
    </row>
    <row r="102" spans="2:18" ht="12.75" hidden="1">
      <c r="B102" s="25" t="s">
        <v>160</v>
      </c>
      <c r="C102" s="12"/>
      <c r="E102" s="34" t="s">
        <v>84</v>
      </c>
      <c r="F102" s="35"/>
      <c r="G102" s="39"/>
      <c r="H102" s="35"/>
      <c r="I102" s="35"/>
      <c r="J102" s="36"/>
      <c r="K102" s="35"/>
      <c r="L102" s="35"/>
      <c r="M102" s="36"/>
      <c r="N102" s="35"/>
      <c r="O102" s="35"/>
      <c r="P102" s="39"/>
      <c r="Q102" s="40"/>
      <c r="R102" s="40"/>
    </row>
    <row r="103" spans="2:18" ht="12.75" hidden="1">
      <c r="B103" s="25" t="s">
        <v>161</v>
      </c>
      <c r="C103" s="12"/>
      <c r="E103" s="34" t="s">
        <v>85</v>
      </c>
      <c r="F103" s="35"/>
      <c r="G103" s="39"/>
      <c r="H103" s="35"/>
      <c r="I103" s="35"/>
      <c r="J103" s="36"/>
      <c r="K103" s="35"/>
      <c r="L103" s="35"/>
      <c r="M103" s="36"/>
      <c r="N103" s="35"/>
      <c r="O103" s="35"/>
      <c r="P103" s="39"/>
      <c r="Q103" s="40"/>
      <c r="R103" s="40"/>
    </row>
    <row r="104" spans="2:18" ht="12.75" hidden="1">
      <c r="B104" s="25" t="s">
        <v>162</v>
      </c>
      <c r="C104" s="12"/>
      <c r="E104" s="34" t="s">
        <v>86</v>
      </c>
      <c r="F104" s="35"/>
      <c r="G104" s="39"/>
      <c r="H104" s="35"/>
      <c r="I104" s="35"/>
      <c r="J104" s="36"/>
      <c r="K104" s="35"/>
      <c r="L104" s="35"/>
      <c r="M104" s="36"/>
      <c r="N104" s="35"/>
      <c r="O104" s="35"/>
      <c r="P104" s="39"/>
      <c r="Q104" s="40"/>
      <c r="R104" s="40"/>
    </row>
    <row r="105" spans="2:18" ht="12.75" hidden="1">
      <c r="B105" s="25" t="s">
        <v>163</v>
      </c>
      <c r="C105" s="12"/>
      <c r="E105" s="34" t="s">
        <v>87</v>
      </c>
      <c r="F105" s="35"/>
      <c r="G105" s="39"/>
      <c r="H105" s="35"/>
      <c r="I105" s="35"/>
      <c r="J105" s="36"/>
      <c r="K105" s="35"/>
      <c r="L105" s="35"/>
      <c r="M105" s="36"/>
      <c r="N105" s="35"/>
      <c r="O105" s="35"/>
      <c r="P105" s="39"/>
      <c r="Q105" s="40"/>
      <c r="R105" s="40"/>
    </row>
    <row r="106" spans="2:18" ht="12.75" hidden="1">
      <c r="B106" s="25" t="s">
        <v>164</v>
      </c>
      <c r="C106" s="12"/>
      <c r="E106" s="34" t="s">
        <v>88</v>
      </c>
      <c r="F106" s="35"/>
      <c r="G106" s="39"/>
      <c r="H106" s="35"/>
      <c r="I106" s="35"/>
      <c r="J106" s="36"/>
      <c r="K106" s="35"/>
      <c r="L106" s="35"/>
      <c r="M106" s="36"/>
      <c r="N106" s="35"/>
      <c r="O106" s="35"/>
      <c r="P106" s="39"/>
      <c r="Q106" s="40"/>
      <c r="R106" s="40"/>
    </row>
    <row r="107" spans="2:18" ht="12.75" hidden="1">
      <c r="B107" s="25" t="s">
        <v>165</v>
      </c>
      <c r="C107" s="12"/>
      <c r="E107" s="41"/>
      <c r="F107" s="36"/>
      <c r="G107" s="39"/>
      <c r="H107" s="36"/>
      <c r="I107" s="36"/>
      <c r="J107" s="36"/>
      <c r="K107" s="36"/>
      <c r="L107" s="36"/>
      <c r="M107" s="36"/>
      <c r="N107" s="36"/>
      <c r="O107" s="36"/>
      <c r="P107" s="39"/>
      <c r="Q107" s="39"/>
      <c r="R107" s="39"/>
    </row>
    <row r="108" spans="2:18" ht="12.75" hidden="1">
      <c r="B108" s="25" t="s">
        <v>166</v>
      </c>
      <c r="C108" s="12"/>
      <c r="E108" s="41"/>
      <c r="F108" s="36"/>
      <c r="G108" s="39"/>
      <c r="H108" s="36"/>
      <c r="I108" s="36"/>
      <c r="J108" s="36"/>
      <c r="K108" s="36"/>
      <c r="L108" s="36"/>
      <c r="M108" s="36"/>
      <c r="N108" s="36"/>
      <c r="O108" s="36"/>
      <c r="P108" s="39"/>
      <c r="Q108" s="39"/>
      <c r="R108" s="39"/>
    </row>
    <row r="109" spans="2:18" ht="12.75" hidden="1">
      <c r="B109" s="25" t="s">
        <v>167</v>
      </c>
      <c r="C109" s="12"/>
      <c r="E109" s="41"/>
      <c r="F109" s="36"/>
      <c r="G109" s="39"/>
      <c r="H109" s="36"/>
      <c r="I109" s="36"/>
      <c r="J109" s="36"/>
      <c r="K109" s="36"/>
      <c r="L109" s="36"/>
      <c r="M109" s="36"/>
      <c r="N109" s="36"/>
      <c r="O109" s="36"/>
      <c r="P109" s="39"/>
      <c r="Q109" s="39"/>
      <c r="R109" s="39"/>
    </row>
    <row r="110" spans="2:18" ht="12.75" hidden="1">
      <c r="B110" s="25" t="s">
        <v>168</v>
      </c>
      <c r="C110" s="12"/>
      <c r="E110" s="41"/>
      <c r="F110" s="36"/>
      <c r="G110" s="39"/>
      <c r="H110" s="36"/>
      <c r="I110" s="36"/>
      <c r="J110" s="36"/>
      <c r="K110" s="36"/>
      <c r="L110" s="36"/>
      <c r="M110" s="36"/>
      <c r="N110" s="36"/>
      <c r="O110" s="36"/>
      <c r="P110" s="39"/>
      <c r="Q110" s="39"/>
      <c r="R110" s="39"/>
    </row>
    <row r="111" spans="2:18" ht="12.75" hidden="1">
      <c r="B111" s="25" t="s">
        <v>169</v>
      </c>
      <c r="C111" s="12"/>
      <c r="E111" s="41"/>
      <c r="F111" s="36"/>
      <c r="G111" s="39"/>
      <c r="H111" s="36"/>
      <c r="I111" s="36"/>
      <c r="J111" s="36"/>
      <c r="K111" s="36"/>
      <c r="L111" s="36"/>
      <c r="M111" s="36"/>
      <c r="N111" s="36"/>
      <c r="O111" s="36"/>
      <c r="P111" s="39"/>
      <c r="Q111" s="39"/>
      <c r="R111" s="39"/>
    </row>
    <row r="112" spans="2:18" ht="12.75" hidden="1">
      <c r="B112" s="25" t="s">
        <v>170</v>
      </c>
      <c r="C112" s="12"/>
      <c r="E112" s="41"/>
      <c r="F112" s="36"/>
      <c r="G112" s="39"/>
      <c r="H112" s="36"/>
      <c r="I112" s="36"/>
      <c r="J112" s="36"/>
      <c r="K112" s="36"/>
      <c r="L112" s="36"/>
      <c r="M112" s="36"/>
      <c r="N112" s="36"/>
      <c r="O112" s="36"/>
      <c r="P112" s="39"/>
      <c r="Q112" s="39"/>
      <c r="R112" s="39"/>
    </row>
    <row r="113" spans="2:18" ht="12.75" hidden="1">
      <c r="B113" s="25" t="s">
        <v>171</v>
      </c>
      <c r="C113" s="12"/>
      <c r="E113" s="41"/>
      <c r="F113" s="36"/>
      <c r="G113" s="39"/>
      <c r="H113" s="36"/>
      <c r="I113" s="36"/>
      <c r="J113" s="36"/>
      <c r="K113" s="36"/>
      <c r="L113" s="36"/>
      <c r="M113" s="36"/>
      <c r="N113" s="36"/>
      <c r="O113" s="36"/>
      <c r="P113" s="39"/>
      <c r="Q113" s="39"/>
      <c r="R113" s="39"/>
    </row>
    <row r="114" spans="2:18" ht="12.75" hidden="1">
      <c r="B114" s="25" t="s">
        <v>172</v>
      </c>
      <c r="C114" s="12"/>
      <c r="E114" s="41"/>
      <c r="F114" s="36"/>
      <c r="G114" s="39"/>
      <c r="H114" s="36"/>
      <c r="I114" s="36"/>
      <c r="J114" s="36"/>
      <c r="K114" s="36"/>
      <c r="L114" s="36"/>
      <c r="M114" s="36"/>
      <c r="N114" s="36"/>
      <c r="O114" s="36"/>
      <c r="P114" s="39"/>
      <c r="Q114" s="39"/>
      <c r="R114" s="39"/>
    </row>
    <row r="115" spans="2:18" ht="12.75" hidden="1">
      <c r="B115" s="25" t="s">
        <v>173</v>
      </c>
      <c r="C115" s="12"/>
      <c r="E115" s="41"/>
      <c r="F115" s="36"/>
      <c r="G115" s="39"/>
      <c r="H115" s="36"/>
      <c r="I115" s="36"/>
      <c r="J115" s="36"/>
      <c r="K115" s="36"/>
      <c r="L115" s="36"/>
      <c r="M115" s="36"/>
      <c r="N115" s="36"/>
      <c r="O115" s="36"/>
      <c r="P115" s="39"/>
      <c r="Q115" s="39"/>
      <c r="R115" s="39"/>
    </row>
    <row r="116" spans="2:18" ht="12.75" hidden="1">
      <c r="B116" s="25" t="s">
        <v>174</v>
      </c>
      <c r="C116" s="12"/>
      <c r="E116" s="41"/>
      <c r="F116" s="36"/>
      <c r="G116" s="39"/>
      <c r="H116" s="36"/>
      <c r="I116" s="36"/>
      <c r="J116" s="36"/>
      <c r="K116" s="36"/>
      <c r="L116" s="36"/>
      <c r="M116" s="36"/>
      <c r="N116" s="36"/>
      <c r="O116" s="36"/>
      <c r="P116" s="39"/>
      <c r="Q116" s="39"/>
      <c r="R116" s="39"/>
    </row>
    <row r="117" spans="2:18" ht="12.75" hidden="1">
      <c r="B117" s="25" t="s">
        <v>175</v>
      </c>
      <c r="C117" s="12"/>
      <c r="E117" s="41"/>
      <c r="F117" s="36"/>
      <c r="G117" s="39"/>
      <c r="H117" s="36"/>
      <c r="I117" s="36"/>
      <c r="J117" s="36"/>
      <c r="K117" s="36"/>
      <c r="L117" s="36"/>
      <c r="M117" s="36"/>
      <c r="N117" s="36"/>
      <c r="O117" s="36"/>
      <c r="P117" s="39"/>
      <c r="Q117" s="39"/>
      <c r="R117" s="39"/>
    </row>
    <row r="118" spans="2:18" ht="12.75" hidden="1">
      <c r="B118" s="25" t="s">
        <v>176</v>
      </c>
      <c r="C118" s="12"/>
      <c r="E118" s="41"/>
      <c r="F118" s="36"/>
      <c r="G118" s="39"/>
      <c r="H118" s="36"/>
      <c r="I118" s="36"/>
      <c r="J118" s="36"/>
      <c r="K118" s="36"/>
      <c r="L118" s="36"/>
      <c r="M118" s="36"/>
      <c r="N118" s="36"/>
      <c r="O118" s="36"/>
      <c r="P118" s="39"/>
      <c r="Q118" s="39"/>
      <c r="R118" s="39"/>
    </row>
    <row r="119" spans="2:18" ht="12.75" hidden="1">
      <c r="B119" s="25" t="s">
        <v>177</v>
      </c>
      <c r="C119" s="12"/>
      <c r="E119" s="41"/>
      <c r="F119" s="36"/>
      <c r="G119" s="39"/>
      <c r="H119" s="36"/>
      <c r="I119" s="36"/>
      <c r="J119" s="36"/>
      <c r="K119" s="36"/>
      <c r="L119" s="36"/>
      <c r="M119" s="36"/>
      <c r="N119" s="36"/>
      <c r="O119" s="36"/>
      <c r="P119" s="39"/>
      <c r="Q119" s="39"/>
      <c r="R119" s="39"/>
    </row>
    <row r="120" spans="2:18" ht="12.75" hidden="1">
      <c r="B120" s="25" t="s">
        <v>178</v>
      </c>
      <c r="C120" s="12"/>
      <c r="E120" s="41"/>
      <c r="F120" s="36"/>
      <c r="G120" s="39"/>
      <c r="H120" s="36"/>
      <c r="I120" s="36"/>
      <c r="J120" s="36"/>
      <c r="K120" s="36"/>
      <c r="L120" s="36"/>
      <c r="M120" s="36"/>
      <c r="N120" s="36"/>
      <c r="O120" s="36"/>
      <c r="P120" s="39"/>
      <c r="Q120" s="39"/>
      <c r="R120" s="39"/>
    </row>
    <row r="121" spans="2:18" ht="12.75" hidden="1">
      <c r="B121" s="25" t="s">
        <v>179</v>
      </c>
      <c r="C121" s="12"/>
      <c r="E121" s="41"/>
      <c r="F121" s="36"/>
      <c r="G121" s="39"/>
      <c r="H121" s="36"/>
      <c r="I121" s="36"/>
      <c r="J121" s="36"/>
      <c r="K121" s="36"/>
      <c r="L121" s="36"/>
      <c r="M121" s="36"/>
      <c r="N121" s="36"/>
      <c r="O121" s="36"/>
      <c r="P121" s="39"/>
      <c r="Q121" s="39"/>
      <c r="R121" s="39"/>
    </row>
    <row r="122" spans="2:18" ht="12.75" hidden="1">
      <c r="B122" s="25" t="s">
        <v>180</v>
      </c>
      <c r="C122" s="12"/>
      <c r="E122" s="41"/>
      <c r="F122" s="36"/>
      <c r="G122" s="39"/>
      <c r="H122" s="36"/>
      <c r="I122" s="36"/>
      <c r="J122" s="36"/>
      <c r="K122" s="36"/>
      <c r="L122" s="36"/>
      <c r="M122" s="36"/>
      <c r="N122" s="36"/>
      <c r="O122" s="36"/>
      <c r="P122" s="39"/>
      <c r="Q122" s="39"/>
      <c r="R122" s="39"/>
    </row>
    <row r="123" spans="2:18" ht="12.75" hidden="1">
      <c r="B123" s="25" t="s">
        <v>181</v>
      </c>
      <c r="C123" s="12"/>
      <c r="E123" s="41"/>
      <c r="F123" s="36"/>
      <c r="G123" s="39"/>
      <c r="H123" s="36"/>
      <c r="I123" s="36"/>
      <c r="J123" s="36"/>
      <c r="K123" s="36"/>
      <c r="L123" s="36"/>
      <c r="M123" s="36"/>
      <c r="N123" s="36"/>
      <c r="O123" s="36"/>
      <c r="P123" s="39"/>
      <c r="Q123" s="39"/>
      <c r="R123" s="39"/>
    </row>
    <row r="124" spans="2:18" ht="12.75" hidden="1">
      <c r="B124" s="25" t="s">
        <v>182</v>
      </c>
      <c r="C124" s="12"/>
      <c r="E124" s="41"/>
      <c r="F124" s="36"/>
      <c r="G124" s="39"/>
      <c r="H124" s="36"/>
      <c r="I124" s="36"/>
      <c r="J124" s="36"/>
      <c r="K124" s="36"/>
      <c r="L124" s="36"/>
      <c r="M124" s="36"/>
      <c r="N124" s="36"/>
      <c r="O124" s="36"/>
      <c r="P124" s="39"/>
      <c r="Q124" s="39"/>
      <c r="R124" s="39"/>
    </row>
    <row r="125" spans="2:18" ht="12.75" hidden="1">
      <c r="B125" s="25" t="s">
        <v>183</v>
      </c>
      <c r="C125" s="12"/>
      <c r="E125" s="41"/>
      <c r="F125" s="36"/>
      <c r="G125" s="39"/>
      <c r="H125" s="36"/>
      <c r="I125" s="36"/>
      <c r="J125" s="36"/>
      <c r="K125" s="36"/>
      <c r="L125" s="36"/>
      <c r="M125" s="36"/>
      <c r="N125" s="36"/>
      <c r="O125" s="36"/>
      <c r="P125" s="39"/>
      <c r="Q125" s="39"/>
      <c r="R125" s="39"/>
    </row>
    <row r="126" spans="2:18" ht="12.75" hidden="1">
      <c r="B126" s="25" t="s">
        <v>184</v>
      </c>
      <c r="C126" s="12"/>
      <c r="E126" s="41"/>
      <c r="F126" s="36"/>
      <c r="G126" s="39"/>
      <c r="H126" s="36"/>
      <c r="I126" s="36"/>
      <c r="J126" s="36"/>
      <c r="K126" s="36"/>
      <c r="L126" s="36"/>
      <c r="M126" s="36"/>
      <c r="N126" s="36"/>
      <c r="O126" s="36"/>
      <c r="P126" s="39"/>
      <c r="Q126" s="39"/>
      <c r="R126" s="39"/>
    </row>
    <row r="127" spans="2:18" ht="12.75" hidden="1">
      <c r="B127" s="25" t="s">
        <v>185</v>
      </c>
      <c r="C127" s="12"/>
      <c r="E127" s="41"/>
      <c r="F127" s="36"/>
      <c r="G127" s="39"/>
      <c r="H127" s="36"/>
      <c r="I127" s="36"/>
      <c r="J127" s="36"/>
      <c r="K127" s="36"/>
      <c r="L127" s="36"/>
      <c r="M127" s="36"/>
      <c r="N127" s="36"/>
      <c r="O127" s="36"/>
      <c r="P127" s="39"/>
      <c r="Q127" s="39"/>
      <c r="R127" s="39"/>
    </row>
    <row r="128" spans="2:18" ht="12.75" hidden="1">
      <c r="B128" s="25" t="s">
        <v>186</v>
      </c>
      <c r="C128" s="12"/>
      <c r="E128" s="41"/>
      <c r="F128" s="36"/>
      <c r="G128" s="39"/>
      <c r="H128" s="36"/>
      <c r="I128" s="36"/>
      <c r="J128" s="36"/>
      <c r="K128" s="36"/>
      <c r="L128" s="36"/>
      <c r="M128" s="36"/>
      <c r="N128" s="36"/>
      <c r="O128" s="36"/>
      <c r="P128" s="39"/>
      <c r="Q128" s="39"/>
      <c r="R128" s="39"/>
    </row>
    <row r="129" spans="2:18" ht="12.75" hidden="1">
      <c r="B129" s="25" t="s">
        <v>187</v>
      </c>
      <c r="C129" s="12"/>
      <c r="E129" s="41"/>
      <c r="F129" s="36"/>
      <c r="G129" s="39"/>
      <c r="H129" s="36"/>
      <c r="I129" s="36"/>
      <c r="J129" s="36"/>
      <c r="K129" s="36"/>
      <c r="L129" s="36"/>
      <c r="M129" s="36"/>
      <c r="N129" s="36"/>
      <c r="O129" s="36"/>
      <c r="P129" s="39"/>
      <c r="Q129" s="39"/>
      <c r="R129" s="39"/>
    </row>
    <row r="130" spans="2:18" ht="12.75" hidden="1">
      <c r="B130" s="25" t="s">
        <v>188</v>
      </c>
      <c r="C130" s="12"/>
      <c r="E130" s="41"/>
      <c r="F130" s="36"/>
      <c r="G130" s="39"/>
      <c r="H130" s="36"/>
      <c r="I130" s="36"/>
      <c r="J130" s="36"/>
      <c r="K130" s="36"/>
      <c r="L130" s="36"/>
      <c r="M130" s="36"/>
      <c r="N130" s="36"/>
      <c r="O130" s="36"/>
      <c r="P130" s="39"/>
      <c r="Q130" s="39"/>
      <c r="R130" s="39"/>
    </row>
    <row r="131" spans="2:18" ht="12.75" hidden="1">
      <c r="B131" s="25" t="s">
        <v>189</v>
      </c>
      <c r="C131" s="12"/>
      <c r="E131" s="41"/>
      <c r="F131" s="36"/>
      <c r="G131" s="39"/>
      <c r="H131" s="36"/>
      <c r="I131" s="36"/>
      <c r="J131" s="36"/>
      <c r="K131" s="36"/>
      <c r="L131" s="36"/>
      <c r="M131" s="36"/>
      <c r="N131" s="36"/>
      <c r="O131" s="36"/>
      <c r="P131" s="39"/>
      <c r="Q131" s="39"/>
      <c r="R131" s="39"/>
    </row>
    <row r="132" spans="2:18" ht="12.75" hidden="1">
      <c r="B132" s="25" t="s">
        <v>190</v>
      </c>
      <c r="C132" s="12"/>
      <c r="E132" s="41"/>
      <c r="F132" s="36"/>
      <c r="G132" s="39"/>
      <c r="H132" s="36"/>
      <c r="I132" s="36"/>
      <c r="J132" s="36"/>
      <c r="K132" s="36"/>
      <c r="L132" s="36"/>
      <c r="M132" s="36"/>
      <c r="N132" s="36"/>
      <c r="O132" s="36"/>
      <c r="P132" s="39"/>
      <c r="Q132" s="39"/>
      <c r="R132" s="39"/>
    </row>
    <row r="133" spans="2:18" ht="12.75" hidden="1">
      <c r="B133" s="25" t="s">
        <v>191</v>
      </c>
      <c r="C133" s="12"/>
      <c r="E133" s="41"/>
      <c r="F133" s="36"/>
      <c r="G133" s="39"/>
      <c r="H133" s="36"/>
      <c r="I133" s="36"/>
      <c r="J133" s="36"/>
      <c r="K133" s="36"/>
      <c r="L133" s="36"/>
      <c r="M133" s="36"/>
      <c r="N133" s="36"/>
      <c r="O133" s="36"/>
      <c r="P133" s="39"/>
      <c r="Q133" s="39"/>
      <c r="R133" s="39"/>
    </row>
    <row r="134" spans="2:18" ht="12.75" hidden="1">
      <c r="B134" s="25" t="s">
        <v>192</v>
      </c>
      <c r="C134" s="12"/>
      <c r="E134" s="41"/>
      <c r="F134" s="36"/>
      <c r="G134" s="39"/>
      <c r="H134" s="36"/>
      <c r="I134" s="36"/>
      <c r="J134" s="36"/>
      <c r="K134" s="36"/>
      <c r="L134" s="36"/>
      <c r="M134" s="36"/>
      <c r="N134" s="36"/>
      <c r="O134" s="36"/>
      <c r="P134" s="39"/>
      <c r="Q134" s="39"/>
      <c r="R134" s="39"/>
    </row>
    <row r="135" spans="2:18" ht="12.75" hidden="1">
      <c r="B135" s="25" t="s">
        <v>193</v>
      </c>
      <c r="C135" s="12"/>
      <c r="E135" s="41"/>
      <c r="F135" s="36"/>
      <c r="G135" s="39"/>
      <c r="H135" s="36"/>
      <c r="I135" s="36"/>
      <c r="J135" s="36"/>
      <c r="K135" s="36"/>
      <c r="L135" s="36"/>
      <c r="M135" s="36"/>
      <c r="N135" s="36"/>
      <c r="O135" s="36"/>
      <c r="P135" s="39"/>
      <c r="Q135" s="39"/>
      <c r="R135" s="39"/>
    </row>
    <row r="136" spans="2:18" ht="12.75" hidden="1">
      <c r="B136" s="25" t="s">
        <v>194</v>
      </c>
      <c r="C136" s="12"/>
      <c r="E136" s="41"/>
      <c r="F136" s="36"/>
      <c r="G136" s="39"/>
      <c r="H136" s="36"/>
      <c r="I136" s="36"/>
      <c r="J136" s="36"/>
      <c r="K136" s="36"/>
      <c r="L136" s="36"/>
      <c r="M136" s="36"/>
      <c r="N136" s="36"/>
      <c r="O136" s="36"/>
      <c r="P136" s="39"/>
      <c r="Q136" s="39"/>
      <c r="R136" s="39"/>
    </row>
    <row r="137" spans="2:18" ht="12.75" hidden="1">
      <c r="B137" s="25" t="s">
        <v>195</v>
      </c>
      <c r="C137" s="12"/>
      <c r="E137" s="41"/>
      <c r="F137" s="36"/>
      <c r="G137" s="39"/>
      <c r="H137" s="36"/>
      <c r="I137" s="36"/>
      <c r="J137" s="36"/>
      <c r="K137" s="36"/>
      <c r="L137" s="36"/>
      <c r="M137" s="36"/>
      <c r="N137" s="36"/>
      <c r="O137" s="36"/>
      <c r="P137" s="39"/>
      <c r="Q137" s="39"/>
      <c r="R137" s="39"/>
    </row>
    <row r="138" spans="2:18" ht="12.75" hidden="1">
      <c r="B138" s="25" t="s">
        <v>196</v>
      </c>
      <c r="C138" s="12"/>
      <c r="E138" s="41"/>
      <c r="F138" s="36"/>
      <c r="G138" s="39"/>
      <c r="H138" s="36"/>
      <c r="I138" s="36"/>
      <c r="J138" s="36"/>
      <c r="K138" s="36"/>
      <c r="L138" s="36"/>
      <c r="M138" s="36"/>
      <c r="N138" s="36"/>
      <c r="O138" s="36"/>
      <c r="P138" s="39"/>
      <c r="Q138" s="39"/>
      <c r="R138" s="39"/>
    </row>
    <row r="139" spans="2:18" ht="12.75" hidden="1">
      <c r="B139" s="25" t="s">
        <v>197</v>
      </c>
      <c r="C139" s="12"/>
      <c r="E139" s="41"/>
      <c r="F139" s="36"/>
      <c r="G139" s="39"/>
      <c r="H139" s="36"/>
      <c r="I139" s="36"/>
      <c r="J139" s="36"/>
      <c r="K139" s="36"/>
      <c r="L139" s="36"/>
      <c r="M139" s="36"/>
      <c r="N139" s="36"/>
      <c r="O139" s="36"/>
      <c r="P139" s="39"/>
      <c r="Q139" s="39"/>
      <c r="R139" s="39"/>
    </row>
    <row r="140" spans="2:18" ht="12.75" hidden="1">
      <c r="B140" s="25" t="s">
        <v>198</v>
      </c>
      <c r="C140" s="12"/>
      <c r="E140" s="41"/>
      <c r="F140" s="36"/>
      <c r="G140" s="39"/>
      <c r="H140" s="36"/>
      <c r="I140" s="36"/>
      <c r="J140" s="36"/>
      <c r="K140" s="36"/>
      <c r="L140" s="36"/>
      <c r="M140" s="36"/>
      <c r="N140" s="36"/>
      <c r="O140" s="36"/>
      <c r="P140" s="39"/>
      <c r="Q140" s="39"/>
      <c r="R140" s="39"/>
    </row>
    <row r="141" spans="2:18" ht="12.75" hidden="1">
      <c r="B141" s="25" t="s">
        <v>199</v>
      </c>
      <c r="C141" s="12"/>
      <c r="E141" s="41"/>
      <c r="F141" s="36"/>
      <c r="G141" s="39"/>
      <c r="H141" s="36"/>
      <c r="I141" s="36"/>
      <c r="J141" s="36"/>
      <c r="K141" s="36"/>
      <c r="L141" s="36"/>
      <c r="M141" s="36"/>
      <c r="N141" s="36"/>
      <c r="O141" s="36"/>
      <c r="P141" s="39"/>
      <c r="Q141" s="39"/>
      <c r="R141" s="39"/>
    </row>
    <row r="142" spans="2:18" ht="12.75" hidden="1">
      <c r="B142" s="25" t="s">
        <v>200</v>
      </c>
      <c r="C142" s="12"/>
      <c r="E142" s="41"/>
      <c r="F142" s="36"/>
      <c r="G142" s="39"/>
      <c r="H142" s="36"/>
      <c r="I142" s="36"/>
      <c r="J142" s="36"/>
      <c r="K142" s="36"/>
      <c r="L142" s="36"/>
      <c r="M142" s="36"/>
      <c r="N142" s="36"/>
      <c r="O142" s="36"/>
      <c r="P142" s="39"/>
      <c r="Q142" s="39"/>
      <c r="R142" s="39"/>
    </row>
    <row r="143" spans="2:18" ht="12.75" hidden="1">
      <c r="B143" s="25" t="s">
        <v>201</v>
      </c>
      <c r="C143" s="12"/>
      <c r="E143" s="41"/>
      <c r="F143" s="36"/>
      <c r="G143" s="39"/>
      <c r="H143" s="36"/>
      <c r="I143" s="36"/>
      <c r="J143" s="36"/>
      <c r="K143" s="36"/>
      <c r="L143" s="36"/>
      <c r="M143" s="36"/>
      <c r="N143" s="36"/>
      <c r="O143" s="36"/>
      <c r="P143" s="39"/>
      <c r="Q143" s="39"/>
      <c r="R143" s="39"/>
    </row>
    <row r="144" spans="2:18" ht="12.75" hidden="1">
      <c r="B144" s="25" t="s">
        <v>202</v>
      </c>
      <c r="C144" s="12"/>
      <c r="E144" s="41"/>
      <c r="F144" s="36"/>
      <c r="G144" s="39"/>
      <c r="H144" s="36"/>
      <c r="I144" s="36"/>
      <c r="J144" s="36"/>
      <c r="K144" s="36"/>
      <c r="L144" s="36"/>
      <c r="M144" s="36"/>
      <c r="N144" s="36"/>
      <c r="O144" s="36"/>
      <c r="P144" s="39"/>
      <c r="Q144" s="39"/>
      <c r="R144" s="39"/>
    </row>
    <row r="145" spans="2:18" ht="12.75" hidden="1">
      <c r="B145" s="25" t="s">
        <v>203</v>
      </c>
      <c r="C145" s="11"/>
      <c r="E145" s="41"/>
      <c r="F145" s="36"/>
      <c r="G145" s="39"/>
      <c r="H145" s="36"/>
      <c r="I145" s="36"/>
      <c r="J145" s="36"/>
      <c r="K145" s="36"/>
      <c r="L145" s="36"/>
      <c r="M145" s="36"/>
      <c r="N145" s="36"/>
      <c r="O145" s="36"/>
      <c r="P145" s="39"/>
      <c r="Q145" s="39"/>
      <c r="R145" s="39"/>
    </row>
    <row r="146" spans="2:18" ht="12.75" hidden="1">
      <c r="B146" s="25" t="s">
        <v>204</v>
      </c>
      <c r="C146" s="11"/>
      <c r="E146" s="41"/>
      <c r="F146" s="36"/>
      <c r="G146" s="39"/>
      <c r="H146" s="36"/>
      <c r="I146" s="36"/>
      <c r="J146" s="36"/>
      <c r="K146" s="36"/>
      <c r="L146" s="36"/>
      <c r="M146" s="36"/>
      <c r="N146" s="36"/>
      <c r="O146" s="36"/>
      <c r="P146" s="39"/>
      <c r="Q146" s="39"/>
      <c r="R146" s="39"/>
    </row>
    <row r="147" spans="2:18" ht="12.75" hidden="1">
      <c r="B147" s="25" t="s">
        <v>205</v>
      </c>
      <c r="C147" s="11"/>
      <c r="E147" s="41"/>
      <c r="F147" s="36"/>
      <c r="G147" s="39"/>
      <c r="H147" s="36"/>
      <c r="I147" s="36"/>
      <c r="J147" s="36"/>
      <c r="K147" s="36"/>
      <c r="L147" s="36"/>
      <c r="M147" s="36"/>
      <c r="N147" s="36"/>
      <c r="O147" s="36"/>
      <c r="P147" s="39"/>
      <c r="Q147" s="39"/>
      <c r="R147" s="39"/>
    </row>
    <row r="148" spans="2:18" ht="12.75" hidden="1">
      <c r="B148" s="25" t="s">
        <v>206</v>
      </c>
      <c r="C148" s="11"/>
      <c r="E148" s="41"/>
      <c r="F148" s="36"/>
      <c r="G148" s="39"/>
      <c r="H148" s="36"/>
      <c r="I148" s="36"/>
      <c r="J148" s="36"/>
      <c r="K148" s="36"/>
      <c r="L148" s="36"/>
      <c r="M148" s="36"/>
      <c r="N148" s="36"/>
      <c r="O148" s="36"/>
      <c r="P148" s="39"/>
      <c r="Q148" s="39"/>
      <c r="R148" s="39"/>
    </row>
    <row r="149" spans="2:18" ht="12.75" hidden="1">
      <c r="B149" s="25" t="s">
        <v>207</v>
      </c>
      <c r="C149" s="11"/>
      <c r="E149" s="41"/>
      <c r="F149" s="36"/>
      <c r="G149" s="39"/>
      <c r="H149" s="36"/>
      <c r="I149" s="36"/>
      <c r="J149" s="36"/>
      <c r="K149" s="36"/>
      <c r="L149" s="36"/>
      <c r="M149" s="36"/>
      <c r="N149" s="36"/>
      <c r="O149" s="36"/>
      <c r="P149" s="39"/>
      <c r="Q149" s="39"/>
      <c r="R149" s="39"/>
    </row>
    <row r="150" spans="2:18" ht="12.75" hidden="1">
      <c r="B150" s="25" t="s">
        <v>208</v>
      </c>
      <c r="C150" s="11"/>
      <c r="E150" s="41"/>
      <c r="F150" s="36"/>
      <c r="G150" s="39"/>
      <c r="H150" s="36"/>
      <c r="I150" s="36"/>
      <c r="J150" s="36"/>
      <c r="K150" s="36"/>
      <c r="L150" s="36"/>
      <c r="M150" s="36"/>
      <c r="N150" s="36"/>
      <c r="O150" s="36"/>
      <c r="P150" s="39"/>
      <c r="Q150" s="39"/>
      <c r="R150" s="39"/>
    </row>
    <row r="151" spans="2:18" ht="12.75" hidden="1">
      <c r="B151" s="25" t="s">
        <v>209</v>
      </c>
      <c r="C151" s="11"/>
      <c r="E151" s="41"/>
      <c r="F151" s="36"/>
      <c r="G151" s="39"/>
      <c r="H151" s="36"/>
      <c r="I151" s="36"/>
      <c r="J151" s="36"/>
      <c r="K151" s="36"/>
      <c r="L151" s="36"/>
      <c r="M151" s="36"/>
      <c r="N151" s="36"/>
      <c r="O151" s="36"/>
      <c r="P151" s="39"/>
      <c r="Q151" s="39"/>
      <c r="R151" s="39"/>
    </row>
    <row r="152" spans="2:18" ht="12.75" hidden="1">
      <c r="B152" s="25" t="s">
        <v>210</v>
      </c>
      <c r="C152" s="11"/>
      <c r="E152" s="41"/>
      <c r="F152" s="36"/>
      <c r="G152" s="39"/>
      <c r="H152" s="36"/>
      <c r="I152" s="36"/>
      <c r="J152" s="36"/>
      <c r="K152" s="36"/>
      <c r="L152" s="36"/>
      <c r="M152" s="36"/>
      <c r="N152" s="36"/>
      <c r="O152" s="36"/>
      <c r="P152" s="39"/>
      <c r="Q152" s="39"/>
      <c r="R152" s="39"/>
    </row>
    <row r="153" spans="2:18" ht="12.75" hidden="1">
      <c r="B153" s="25" t="s">
        <v>211</v>
      </c>
      <c r="C153" s="11"/>
      <c r="E153" s="41"/>
      <c r="F153" s="36"/>
      <c r="G153" s="39"/>
      <c r="H153" s="36"/>
      <c r="I153" s="36"/>
      <c r="J153" s="36"/>
      <c r="K153" s="36"/>
      <c r="L153" s="36"/>
      <c r="M153" s="36"/>
      <c r="N153" s="36"/>
      <c r="O153" s="36"/>
      <c r="P153" s="39"/>
      <c r="Q153" s="39"/>
      <c r="R153" s="39"/>
    </row>
    <row r="154" spans="2:18" ht="12.75" hidden="1">
      <c r="B154" s="25" t="s">
        <v>212</v>
      </c>
      <c r="C154" s="11"/>
      <c r="E154" s="41"/>
      <c r="F154" s="36"/>
      <c r="G154" s="39"/>
      <c r="H154" s="36"/>
      <c r="I154" s="36"/>
      <c r="J154" s="36"/>
      <c r="K154" s="36"/>
      <c r="L154" s="36"/>
      <c r="M154" s="36"/>
      <c r="N154" s="36"/>
      <c r="O154" s="36"/>
      <c r="P154" s="39"/>
      <c r="Q154" s="39"/>
      <c r="R154" s="39"/>
    </row>
    <row r="155" spans="2:18" ht="12.75" hidden="1">
      <c r="B155" s="25" t="s">
        <v>213</v>
      </c>
      <c r="C155" s="11"/>
      <c r="E155" s="41"/>
      <c r="F155" s="36"/>
      <c r="G155" s="39"/>
      <c r="H155" s="36"/>
      <c r="I155" s="36"/>
      <c r="J155" s="36"/>
      <c r="K155" s="36"/>
      <c r="L155" s="36"/>
      <c r="M155" s="36"/>
      <c r="N155" s="36"/>
      <c r="O155" s="36"/>
      <c r="P155" s="39"/>
      <c r="Q155" s="39"/>
      <c r="R155" s="39"/>
    </row>
    <row r="156" spans="2:18" ht="12.75" hidden="1">
      <c r="B156" s="25" t="s">
        <v>214</v>
      </c>
      <c r="C156" s="11"/>
      <c r="E156" s="41"/>
      <c r="F156" s="36"/>
      <c r="G156" s="39"/>
      <c r="H156" s="36"/>
      <c r="I156" s="36"/>
      <c r="J156" s="36"/>
      <c r="K156" s="36"/>
      <c r="L156" s="36"/>
      <c r="M156" s="36"/>
      <c r="N156" s="36"/>
      <c r="O156" s="36"/>
      <c r="P156" s="39"/>
      <c r="Q156" s="39"/>
      <c r="R156" s="39"/>
    </row>
    <row r="157" spans="2:18" ht="12.75" hidden="1">
      <c r="B157" s="25" t="s">
        <v>215</v>
      </c>
      <c r="C157" s="11"/>
      <c r="E157" s="41"/>
      <c r="F157" s="36"/>
      <c r="G157" s="39"/>
      <c r="H157" s="36"/>
      <c r="I157" s="36"/>
      <c r="J157" s="36"/>
      <c r="K157" s="36"/>
      <c r="L157" s="36"/>
      <c r="M157" s="36"/>
      <c r="N157" s="36"/>
      <c r="O157" s="36"/>
      <c r="P157" s="39"/>
      <c r="Q157" s="39"/>
      <c r="R157" s="39"/>
    </row>
    <row r="158" spans="2:18" ht="12.75" hidden="1">
      <c r="B158" s="25" t="s">
        <v>216</v>
      </c>
      <c r="C158" s="11"/>
      <c r="E158" s="41"/>
      <c r="F158" s="36"/>
      <c r="G158" s="39"/>
      <c r="H158" s="36"/>
      <c r="I158" s="36"/>
      <c r="J158" s="36"/>
      <c r="K158" s="36"/>
      <c r="L158" s="36"/>
      <c r="M158" s="36"/>
      <c r="N158" s="36"/>
      <c r="O158" s="36"/>
      <c r="P158" s="39"/>
      <c r="Q158" s="39"/>
      <c r="R158" s="39"/>
    </row>
    <row r="159" spans="2:18" ht="12.75" hidden="1">
      <c r="B159" s="25" t="s">
        <v>217</v>
      </c>
      <c r="C159" s="11"/>
      <c r="E159" s="41"/>
      <c r="F159" s="36"/>
      <c r="G159" s="39"/>
      <c r="H159" s="36"/>
      <c r="I159" s="36"/>
      <c r="J159" s="36"/>
      <c r="K159" s="36"/>
      <c r="L159" s="36"/>
      <c r="M159" s="36"/>
      <c r="N159" s="36"/>
      <c r="O159" s="36"/>
      <c r="P159" s="39"/>
      <c r="Q159" s="39"/>
      <c r="R159" s="39"/>
    </row>
    <row r="160" spans="2:18" ht="12.75" hidden="1">
      <c r="B160" s="25" t="s">
        <v>218</v>
      </c>
      <c r="C160" s="11"/>
      <c r="E160" s="41"/>
      <c r="F160" s="36"/>
      <c r="G160" s="39"/>
      <c r="H160" s="36"/>
      <c r="I160" s="36"/>
      <c r="J160" s="36"/>
      <c r="K160" s="36"/>
      <c r="L160" s="36"/>
      <c r="M160" s="36"/>
      <c r="N160" s="36"/>
      <c r="O160" s="36"/>
      <c r="P160" s="39"/>
      <c r="Q160" s="39"/>
      <c r="R160" s="39"/>
    </row>
    <row r="161" spans="2:18" ht="12.75" hidden="1">
      <c r="B161" s="25" t="s">
        <v>219</v>
      </c>
      <c r="C161" s="11"/>
      <c r="E161" s="41"/>
      <c r="F161" s="36"/>
      <c r="G161" s="39"/>
      <c r="H161" s="36"/>
      <c r="I161" s="36"/>
      <c r="J161" s="36"/>
      <c r="K161" s="36"/>
      <c r="L161" s="36"/>
      <c r="M161" s="36"/>
      <c r="N161" s="36"/>
      <c r="O161" s="36"/>
      <c r="P161" s="39"/>
      <c r="Q161" s="39"/>
      <c r="R161" s="39"/>
    </row>
    <row r="162" spans="2:18" ht="12.75" hidden="1">
      <c r="B162" s="25" t="s">
        <v>220</v>
      </c>
      <c r="C162" s="11"/>
      <c r="E162" s="41"/>
      <c r="F162" s="36"/>
      <c r="G162" s="39"/>
      <c r="H162" s="36"/>
      <c r="I162" s="36"/>
      <c r="J162" s="36"/>
      <c r="K162" s="36"/>
      <c r="L162" s="36"/>
      <c r="M162" s="36"/>
      <c r="N162" s="36"/>
      <c r="O162" s="36"/>
      <c r="P162" s="39"/>
      <c r="Q162" s="39"/>
      <c r="R162" s="39"/>
    </row>
    <row r="163" spans="2:18" ht="12.75" hidden="1">
      <c r="B163" s="25" t="s">
        <v>221</v>
      </c>
      <c r="C163" s="11"/>
      <c r="E163" s="41"/>
      <c r="F163" s="36"/>
      <c r="G163" s="39"/>
      <c r="H163" s="36"/>
      <c r="I163" s="36"/>
      <c r="J163" s="36"/>
      <c r="K163" s="36"/>
      <c r="L163" s="36"/>
      <c r="M163" s="36"/>
      <c r="N163" s="36"/>
      <c r="O163" s="36"/>
      <c r="P163" s="39"/>
      <c r="Q163" s="39"/>
      <c r="R163" s="39"/>
    </row>
    <row r="164" spans="2:18" ht="12.75" hidden="1">
      <c r="B164" s="25" t="s">
        <v>222</v>
      </c>
      <c r="C164" s="11"/>
      <c r="E164" s="41"/>
      <c r="F164" s="36"/>
      <c r="G164" s="39"/>
      <c r="H164" s="36"/>
      <c r="I164" s="36"/>
      <c r="J164" s="36"/>
      <c r="K164" s="36"/>
      <c r="L164" s="36"/>
      <c r="M164" s="36"/>
      <c r="N164" s="36"/>
      <c r="O164" s="36"/>
      <c r="P164" s="39"/>
      <c r="Q164" s="39"/>
      <c r="R164" s="39"/>
    </row>
    <row r="165" spans="2:18" ht="12.75" hidden="1">
      <c r="B165" s="25" t="s">
        <v>223</v>
      </c>
      <c r="C165" s="11"/>
      <c r="E165" s="41"/>
      <c r="F165" s="36"/>
      <c r="G165" s="39"/>
      <c r="H165" s="36"/>
      <c r="I165" s="36"/>
      <c r="J165" s="36"/>
      <c r="K165" s="36"/>
      <c r="L165" s="36"/>
      <c r="M165" s="36"/>
      <c r="N165" s="36"/>
      <c r="O165" s="36"/>
      <c r="P165" s="39"/>
      <c r="Q165" s="39"/>
      <c r="R165" s="39"/>
    </row>
    <row r="166" spans="2:18" ht="12.75" hidden="1">
      <c r="B166" s="25" t="s">
        <v>224</v>
      </c>
      <c r="C166" s="11"/>
      <c r="E166" s="41"/>
      <c r="F166" s="36"/>
      <c r="G166" s="39"/>
      <c r="H166" s="36"/>
      <c r="I166" s="36"/>
      <c r="J166" s="36"/>
      <c r="K166" s="36"/>
      <c r="L166" s="36"/>
      <c r="M166" s="36"/>
      <c r="N166" s="36"/>
      <c r="O166" s="36"/>
      <c r="P166" s="39"/>
      <c r="Q166" s="39"/>
      <c r="R166" s="39"/>
    </row>
    <row r="167" spans="2:18" ht="12.75" hidden="1">
      <c r="B167" s="25" t="s">
        <v>225</v>
      </c>
      <c r="C167" s="11"/>
      <c r="E167" s="41"/>
      <c r="F167" s="36"/>
      <c r="G167" s="39"/>
      <c r="H167" s="36"/>
      <c r="I167" s="36"/>
      <c r="J167" s="36"/>
      <c r="K167" s="36"/>
      <c r="L167" s="36"/>
      <c r="M167" s="36"/>
      <c r="N167" s="36"/>
      <c r="O167" s="36"/>
      <c r="P167" s="39"/>
      <c r="Q167" s="39"/>
      <c r="R167" s="39"/>
    </row>
    <row r="168" spans="2:18" ht="12.75" hidden="1">
      <c r="B168" s="25" t="s">
        <v>226</v>
      </c>
      <c r="C168" s="11"/>
      <c r="E168" s="41"/>
      <c r="F168" s="36"/>
      <c r="G168" s="39"/>
      <c r="H168" s="36"/>
      <c r="I168" s="36"/>
      <c r="J168" s="36"/>
      <c r="K168" s="36"/>
      <c r="L168" s="36"/>
      <c r="M168" s="36"/>
      <c r="N168" s="36"/>
      <c r="O168" s="36"/>
      <c r="P168" s="39"/>
      <c r="Q168" s="39"/>
      <c r="R168" s="39"/>
    </row>
    <row r="169" spans="2:18" ht="12.75" hidden="1">
      <c r="B169" s="25" t="s">
        <v>227</v>
      </c>
      <c r="C169" s="11"/>
      <c r="E169" s="41"/>
      <c r="F169" s="36"/>
      <c r="G169" s="39"/>
      <c r="H169" s="36"/>
      <c r="I169" s="36"/>
      <c r="J169" s="36"/>
      <c r="K169" s="36"/>
      <c r="L169" s="36"/>
      <c r="M169" s="36"/>
      <c r="N169" s="36"/>
      <c r="O169" s="36"/>
      <c r="P169" s="39"/>
      <c r="Q169" s="39"/>
      <c r="R169" s="39"/>
    </row>
    <row r="170" spans="2:18" ht="12.75" hidden="1">
      <c r="B170" s="25" t="s">
        <v>228</v>
      </c>
      <c r="C170" s="11"/>
      <c r="E170" s="41"/>
      <c r="F170" s="36"/>
      <c r="G170" s="39"/>
      <c r="H170" s="36"/>
      <c r="I170" s="36"/>
      <c r="J170" s="36"/>
      <c r="K170" s="36"/>
      <c r="L170" s="36"/>
      <c r="M170" s="36"/>
      <c r="N170" s="36"/>
      <c r="O170" s="36"/>
      <c r="P170" s="39"/>
      <c r="Q170" s="39"/>
      <c r="R170" s="39"/>
    </row>
    <row r="171" spans="2:18" ht="12.75" hidden="1">
      <c r="B171" s="25" t="s">
        <v>229</v>
      </c>
      <c r="C171" s="11"/>
      <c r="E171" s="41"/>
      <c r="F171" s="36"/>
      <c r="G171" s="39"/>
      <c r="H171" s="36"/>
      <c r="I171" s="36"/>
      <c r="J171" s="36"/>
      <c r="K171" s="36"/>
      <c r="L171" s="36"/>
      <c r="M171" s="36"/>
      <c r="N171" s="36"/>
      <c r="O171" s="36"/>
      <c r="P171" s="39"/>
      <c r="Q171" s="39"/>
      <c r="R171" s="39"/>
    </row>
    <row r="172" spans="2:18" ht="12.75" hidden="1">
      <c r="B172" s="25" t="s">
        <v>230</v>
      </c>
      <c r="C172" s="11"/>
      <c r="E172" s="41"/>
      <c r="F172" s="36"/>
      <c r="G172" s="39"/>
      <c r="H172" s="36"/>
      <c r="I172" s="36"/>
      <c r="J172" s="36"/>
      <c r="K172" s="36"/>
      <c r="L172" s="36"/>
      <c r="M172" s="36"/>
      <c r="N172" s="36"/>
      <c r="O172" s="36"/>
      <c r="P172" s="39"/>
      <c r="Q172" s="39"/>
      <c r="R172" s="39"/>
    </row>
    <row r="173" spans="2:18" ht="25.5" hidden="1">
      <c r="B173" s="25" t="s">
        <v>231</v>
      </c>
      <c r="C173" s="11"/>
      <c r="E173" s="41"/>
      <c r="F173" s="36"/>
      <c r="G173" s="39"/>
      <c r="H173" s="36"/>
      <c r="I173" s="36"/>
      <c r="J173" s="36"/>
      <c r="K173" s="36"/>
      <c r="L173" s="36"/>
      <c r="M173" s="36"/>
      <c r="N173" s="36"/>
      <c r="O173" s="36"/>
      <c r="P173" s="39"/>
      <c r="Q173" s="39"/>
      <c r="R173" s="39"/>
    </row>
    <row r="174" spans="2:18" ht="25.5" hidden="1">
      <c r="B174" s="25" t="s">
        <v>232</v>
      </c>
      <c r="C174" s="11"/>
      <c r="E174" s="41"/>
      <c r="F174" s="36"/>
      <c r="G174" s="39"/>
      <c r="H174" s="36"/>
      <c r="I174" s="36"/>
      <c r="J174" s="36"/>
      <c r="K174" s="36"/>
      <c r="L174" s="36"/>
      <c r="M174" s="36"/>
      <c r="N174" s="36"/>
      <c r="O174" s="36"/>
      <c r="P174" s="39"/>
      <c r="Q174" s="39"/>
      <c r="R174" s="39"/>
    </row>
    <row r="175" spans="2:18" ht="25.5" hidden="1">
      <c r="B175" s="25" t="s">
        <v>233</v>
      </c>
      <c r="C175" s="11"/>
      <c r="E175" s="41"/>
      <c r="F175" s="36"/>
      <c r="G175" s="39"/>
      <c r="H175" s="36"/>
      <c r="I175" s="36"/>
      <c r="J175" s="36"/>
      <c r="K175" s="36"/>
      <c r="L175" s="36"/>
      <c r="M175" s="36"/>
      <c r="N175" s="36"/>
      <c r="O175" s="36"/>
      <c r="P175" s="39"/>
      <c r="Q175" s="39"/>
      <c r="R175" s="39"/>
    </row>
    <row r="176" spans="2:18" ht="25.5" hidden="1">
      <c r="B176" s="25" t="s">
        <v>234</v>
      </c>
      <c r="C176" s="11"/>
      <c r="E176" s="41"/>
      <c r="F176" s="36"/>
      <c r="G176" s="39"/>
      <c r="H176" s="36"/>
      <c r="I176" s="36"/>
      <c r="J176" s="36"/>
      <c r="K176" s="36"/>
      <c r="L176" s="36"/>
      <c r="M176" s="36"/>
      <c r="N176" s="36"/>
      <c r="O176" s="36"/>
      <c r="P176" s="39"/>
      <c r="Q176" s="39"/>
      <c r="R176" s="39"/>
    </row>
    <row r="177" spans="2:18" ht="25.5" hidden="1">
      <c r="B177" s="25" t="s">
        <v>235</v>
      </c>
      <c r="C177" s="11"/>
      <c r="E177" s="41"/>
      <c r="F177" s="36"/>
      <c r="G177" s="39"/>
      <c r="H177" s="36"/>
      <c r="I177" s="36"/>
      <c r="J177" s="36"/>
      <c r="K177" s="36"/>
      <c r="L177" s="36"/>
      <c r="M177" s="36"/>
      <c r="N177" s="36"/>
      <c r="O177" s="36"/>
      <c r="P177" s="39"/>
      <c r="Q177" s="39"/>
      <c r="R177" s="39"/>
    </row>
    <row r="178" spans="2:18" ht="25.5" hidden="1">
      <c r="B178" s="25" t="s">
        <v>236</v>
      </c>
      <c r="C178" s="11"/>
      <c r="E178" s="41"/>
      <c r="F178" s="36"/>
      <c r="G178" s="39"/>
      <c r="H178" s="36"/>
      <c r="I178" s="36"/>
      <c r="J178" s="36"/>
      <c r="K178" s="36"/>
      <c r="L178" s="36"/>
      <c r="M178" s="36"/>
      <c r="N178" s="36"/>
      <c r="O178" s="36"/>
      <c r="P178" s="39"/>
      <c r="Q178" s="39"/>
      <c r="R178" s="39"/>
    </row>
    <row r="179" spans="2:18" ht="25.5" hidden="1">
      <c r="B179" s="25" t="s">
        <v>237</v>
      </c>
      <c r="C179" s="11"/>
      <c r="E179" s="41"/>
      <c r="F179" s="36"/>
      <c r="G179" s="39"/>
      <c r="H179" s="36"/>
      <c r="I179" s="36"/>
      <c r="J179" s="36"/>
      <c r="K179" s="36"/>
      <c r="L179" s="36"/>
      <c r="M179" s="36"/>
      <c r="N179" s="36"/>
      <c r="O179" s="36"/>
      <c r="P179" s="39"/>
      <c r="Q179" s="39"/>
      <c r="R179" s="39"/>
    </row>
    <row r="180" spans="2:18" ht="25.5" hidden="1">
      <c r="B180" s="25" t="s">
        <v>238</v>
      </c>
      <c r="C180" s="11"/>
      <c r="E180" s="41"/>
      <c r="F180" s="36"/>
      <c r="G180" s="39"/>
      <c r="H180" s="36"/>
      <c r="I180" s="36"/>
      <c r="J180" s="36"/>
      <c r="K180" s="36"/>
      <c r="L180" s="36"/>
      <c r="M180" s="36"/>
      <c r="N180" s="36"/>
      <c r="O180" s="36"/>
      <c r="P180" s="39"/>
      <c r="Q180" s="39"/>
      <c r="R180" s="39"/>
    </row>
    <row r="181" spans="2:18" ht="25.5" hidden="1">
      <c r="B181" s="25" t="s">
        <v>239</v>
      </c>
      <c r="C181" s="11"/>
      <c r="E181" s="41"/>
      <c r="F181" s="36"/>
      <c r="G181" s="39"/>
      <c r="H181" s="36"/>
      <c r="I181" s="36"/>
      <c r="J181" s="36"/>
      <c r="K181" s="36"/>
      <c r="L181" s="36"/>
      <c r="M181" s="36"/>
      <c r="N181" s="36"/>
      <c r="O181" s="36"/>
      <c r="P181" s="39"/>
      <c r="Q181" s="39"/>
      <c r="R181" s="39"/>
    </row>
    <row r="182" spans="2:18" ht="25.5" hidden="1">
      <c r="B182" s="25" t="s">
        <v>240</v>
      </c>
      <c r="C182" s="11"/>
      <c r="E182" s="41"/>
      <c r="F182" s="36"/>
      <c r="G182" s="39"/>
      <c r="H182" s="36"/>
      <c r="I182" s="36"/>
      <c r="J182" s="36"/>
      <c r="K182" s="36"/>
      <c r="L182" s="36"/>
      <c r="M182" s="36"/>
      <c r="N182" s="36"/>
      <c r="O182" s="36"/>
      <c r="P182" s="39"/>
      <c r="Q182" s="39"/>
      <c r="R182" s="39"/>
    </row>
    <row r="183" spans="2:18" ht="25.5" hidden="1">
      <c r="B183" s="25" t="s">
        <v>241</v>
      </c>
      <c r="C183" s="11"/>
      <c r="E183" s="41"/>
      <c r="F183" s="36"/>
      <c r="G183" s="39"/>
      <c r="H183" s="36"/>
      <c r="I183" s="36"/>
      <c r="J183" s="36"/>
      <c r="K183" s="36"/>
      <c r="L183" s="36"/>
      <c r="M183" s="36"/>
      <c r="N183" s="36"/>
      <c r="O183" s="36"/>
      <c r="P183" s="39"/>
      <c r="Q183" s="39"/>
      <c r="R183" s="39"/>
    </row>
    <row r="184" spans="2:18" ht="25.5" hidden="1">
      <c r="B184" s="25" t="s">
        <v>242</v>
      </c>
      <c r="C184" s="11"/>
      <c r="E184" s="41"/>
      <c r="F184" s="36"/>
      <c r="G184" s="39"/>
      <c r="H184" s="36"/>
      <c r="I184" s="36"/>
      <c r="J184" s="36"/>
      <c r="K184" s="36"/>
      <c r="L184" s="36"/>
      <c r="M184" s="36"/>
      <c r="N184" s="36"/>
      <c r="O184" s="36"/>
      <c r="P184" s="39"/>
      <c r="Q184" s="39"/>
      <c r="R184" s="39"/>
    </row>
    <row r="185" spans="2:18" ht="25.5" hidden="1">
      <c r="B185" s="25" t="s">
        <v>243</v>
      </c>
      <c r="C185" s="11"/>
      <c r="E185" s="41"/>
      <c r="F185" s="36"/>
      <c r="G185" s="39"/>
      <c r="H185" s="36"/>
      <c r="I185" s="36"/>
      <c r="J185" s="36"/>
      <c r="K185" s="36"/>
      <c r="L185" s="36"/>
      <c r="M185" s="36"/>
      <c r="N185" s="36"/>
      <c r="O185" s="36"/>
      <c r="P185" s="39"/>
      <c r="Q185" s="39"/>
      <c r="R185" s="39"/>
    </row>
    <row r="186" spans="2:18" ht="25.5" hidden="1">
      <c r="B186" s="25" t="s">
        <v>244</v>
      </c>
      <c r="C186" s="11"/>
      <c r="E186" s="41"/>
      <c r="F186" s="36"/>
      <c r="G186" s="39"/>
      <c r="H186" s="36"/>
      <c r="I186" s="36"/>
      <c r="J186" s="36"/>
      <c r="K186" s="36"/>
      <c r="L186" s="36"/>
      <c r="M186" s="36"/>
      <c r="N186" s="36"/>
      <c r="O186" s="36"/>
      <c r="P186" s="39"/>
      <c r="Q186" s="39"/>
      <c r="R186" s="39"/>
    </row>
    <row r="187" spans="2:18" ht="25.5" hidden="1">
      <c r="B187" s="25" t="s">
        <v>245</v>
      </c>
      <c r="C187" s="11"/>
      <c r="E187" s="41"/>
      <c r="F187" s="36"/>
      <c r="G187" s="39"/>
      <c r="H187" s="36"/>
      <c r="I187" s="36"/>
      <c r="J187" s="36"/>
      <c r="K187" s="36"/>
      <c r="L187" s="36"/>
      <c r="M187" s="36"/>
      <c r="N187" s="36"/>
      <c r="O187" s="36"/>
      <c r="P187" s="39"/>
      <c r="Q187" s="39"/>
      <c r="R187" s="39"/>
    </row>
    <row r="188" spans="2:18" ht="25.5" hidden="1">
      <c r="B188" s="25" t="s">
        <v>246</v>
      </c>
      <c r="C188" s="11"/>
      <c r="E188" s="41"/>
      <c r="F188" s="36"/>
      <c r="G188" s="39"/>
      <c r="H188" s="36"/>
      <c r="I188" s="36"/>
      <c r="J188" s="36"/>
      <c r="K188" s="36"/>
      <c r="L188" s="36"/>
      <c r="M188" s="36"/>
      <c r="N188" s="36"/>
      <c r="O188" s="36"/>
      <c r="P188" s="39"/>
      <c r="Q188" s="39"/>
      <c r="R188" s="39"/>
    </row>
    <row r="189" spans="2:18" ht="25.5" hidden="1">
      <c r="B189" s="25" t="s">
        <v>247</v>
      </c>
      <c r="C189" s="11"/>
      <c r="E189" s="41"/>
      <c r="F189" s="36"/>
      <c r="G189" s="39"/>
      <c r="H189" s="36"/>
      <c r="I189" s="36"/>
      <c r="J189" s="36"/>
      <c r="K189" s="36"/>
      <c r="L189" s="36"/>
      <c r="M189" s="36"/>
      <c r="N189" s="36"/>
      <c r="O189" s="36"/>
      <c r="P189" s="39"/>
      <c r="Q189" s="39"/>
      <c r="R189" s="39"/>
    </row>
    <row r="190" spans="2:18" ht="25.5" hidden="1">
      <c r="B190" s="25" t="s">
        <v>248</v>
      </c>
      <c r="C190" s="11"/>
      <c r="E190" s="41"/>
      <c r="F190" s="36"/>
      <c r="G190" s="39"/>
      <c r="H190" s="36"/>
      <c r="I190" s="36"/>
      <c r="J190" s="36"/>
      <c r="K190" s="36"/>
      <c r="L190" s="36"/>
      <c r="M190" s="36"/>
      <c r="N190" s="36"/>
      <c r="O190" s="36"/>
      <c r="P190" s="39"/>
      <c r="Q190" s="39"/>
      <c r="R190" s="39"/>
    </row>
    <row r="191" spans="2:18" ht="25.5" hidden="1">
      <c r="B191" s="25" t="s">
        <v>249</v>
      </c>
      <c r="C191" s="11"/>
      <c r="E191" s="41"/>
      <c r="F191" s="36"/>
      <c r="G191" s="39"/>
      <c r="H191" s="36"/>
      <c r="I191" s="36"/>
      <c r="J191" s="36"/>
      <c r="K191" s="36"/>
      <c r="L191" s="36"/>
      <c r="M191" s="36"/>
      <c r="N191" s="36"/>
      <c r="O191" s="36"/>
      <c r="P191" s="39"/>
      <c r="Q191" s="39"/>
      <c r="R191" s="39"/>
    </row>
    <row r="192" spans="2:18" ht="25.5" hidden="1">
      <c r="B192" s="25" t="s">
        <v>250</v>
      </c>
      <c r="C192" s="11"/>
      <c r="E192" s="41"/>
      <c r="F192" s="36"/>
      <c r="G192" s="39"/>
      <c r="H192" s="36"/>
      <c r="I192" s="36"/>
      <c r="J192" s="36"/>
      <c r="K192" s="36"/>
      <c r="L192" s="36"/>
      <c r="M192" s="36"/>
      <c r="N192" s="36"/>
      <c r="O192" s="36"/>
      <c r="P192" s="39"/>
      <c r="Q192" s="39"/>
      <c r="R192" s="39"/>
    </row>
    <row r="193" spans="2:18" ht="25.5" hidden="1">
      <c r="B193" s="25" t="s">
        <v>251</v>
      </c>
      <c r="C193" s="11"/>
      <c r="E193" s="41"/>
      <c r="F193" s="36"/>
      <c r="G193" s="39"/>
      <c r="H193" s="36"/>
      <c r="I193" s="36"/>
      <c r="J193" s="36"/>
      <c r="K193" s="36"/>
      <c r="L193" s="36"/>
      <c r="M193" s="36"/>
      <c r="N193" s="36"/>
      <c r="O193" s="36"/>
      <c r="P193" s="39"/>
      <c r="Q193" s="39"/>
      <c r="R193" s="39"/>
    </row>
    <row r="194" spans="2:18" ht="25.5" hidden="1">
      <c r="B194" s="25" t="s">
        <v>252</v>
      </c>
      <c r="C194" s="11"/>
      <c r="E194" s="41"/>
      <c r="F194" s="36"/>
      <c r="G194" s="39"/>
      <c r="H194" s="36"/>
      <c r="I194" s="36"/>
      <c r="J194" s="36"/>
      <c r="K194" s="36"/>
      <c r="L194" s="36"/>
      <c r="M194" s="36"/>
      <c r="N194" s="36"/>
      <c r="O194" s="36"/>
      <c r="P194" s="39"/>
      <c r="Q194" s="39"/>
      <c r="R194" s="39"/>
    </row>
    <row r="195" spans="2:18" ht="25.5" hidden="1">
      <c r="B195" s="25" t="s">
        <v>253</v>
      </c>
      <c r="C195" s="11"/>
      <c r="E195" s="41"/>
      <c r="F195" s="36"/>
      <c r="G195" s="39"/>
      <c r="H195" s="36"/>
      <c r="I195" s="36"/>
      <c r="J195" s="36"/>
      <c r="K195" s="36"/>
      <c r="L195" s="36"/>
      <c r="M195" s="36"/>
      <c r="N195" s="36"/>
      <c r="O195" s="36"/>
      <c r="P195" s="39"/>
      <c r="Q195" s="39"/>
      <c r="R195" s="39"/>
    </row>
    <row r="196" spans="2:18" ht="25.5" hidden="1">
      <c r="B196" s="25" t="s">
        <v>254</v>
      </c>
      <c r="C196" s="11"/>
      <c r="E196" s="42"/>
      <c r="F196" s="39"/>
      <c r="G196" s="39"/>
      <c r="H196" s="42"/>
      <c r="I196" s="39"/>
      <c r="J196" s="39"/>
      <c r="K196" s="42"/>
      <c r="L196" s="39"/>
      <c r="M196" s="39"/>
      <c r="N196" s="42"/>
      <c r="O196" s="39"/>
      <c r="P196" s="39"/>
      <c r="Q196" s="39"/>
      <c r="R196" s="39"/>
    </row>
    <row r="197" spans="2:18" ht="25.5" hidden="1">
      <c r="B197" s="25" t="s">
        <v>255</v>
      </c>
      <c r="C197" s="11"/>
      <c r="E197" s="42"/>
      <c r="F197" s="39"/>
      <c r="G197" s="39"/>
      <c r="H197" s="42"/>
      <c r="I197" s="39"/>
      <c r="J197" s="39"/>
      <c r="K197" s="42"/>
      <c r="L197" s="39"/>
      <c r="M197" s="39"/>
      <c r="N197" s="42"/>
      <c r="O197" s="39"/>
      <c r="P197" s="39"/>
      <c r="Q197" s="39"/>
      <c r="R197" s="39"/>
    </row>
    <row r="198" spans="2:18" ht="25.5" hidden="1">
      <c r="B198" s="25" t="s">
        <v>256</v>
      </c>
      <c r="C198" s="11"/>
      <c r="E198" s="42"/>
      <c r="F198" s="39"/>
      <c r="G198" s="39"/>
      <c r="H198" s="42"/>
      <c r="I198" s="39"/>
      <c r="J198" s="39"/>
      <c r="K198" s="42"/>
      <c r="L198" s="39"/>
      <c r="M198" s="39"/>
      <c r="N198" s="42"/>
      <c r="O198" s="39"/>
      <c r="P198" s="39"/>
      <c r="Q198" s="39"/>
      <c r="R198" s="39"/>
    </row>
    <row r="199" spans="2:3" ht="25.5" hidden="1">
      <c r="B199" s="25" t="s">
        <v>257</v>
      </c>
      <c r="C199" s="11"/>
    </row>
    <row r="200" spans="2:3" ht="25.5" hidden="1">
      <c r="B200" s="25" t="s">
        <v>258</v>
      </c>
      <c r="C200" s="11"/>
    </row>
  </sheetData>
  <sheetProtection/>
  <mergeCells count="8">
    <mergeCell ref="Q4:R4"/>
    <mergeCell ref="E4:F4"/>
    <mergeCell ref="H4:I4"/>
    <mergeCell ref="N4:O4"/>
    <mergeCell ref="K4:L4"/>
    <mergeCell ref="B2:C2"/>
    <mergeCell ref="C4:C5"/>
    <mergeCell ref="B4:B5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9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4.57421875" style="48" customWidth="1"/>
    <col min="2" max="2" width="67.28125" style="48" customWidth="1"/>
    <col min="3" max="3" width="11.28125" style="48" customWidth="1"/>
    <col min="4" max="4" width="14.140625" style="48" customWidth="1"/>
    <col min="5" max="5" width="13.421875" style="48" customWidth="1"/>
    <col min="6" max="6" width="14.28125" style="48" customWidth="1"/>
    <col min="7" max="16384" width="9.140625" style="48" customWidth="1"/>
  </cols>
  <sheetData>
    <row r="1" ht="6" customHeight="1"/>
    <row r="2" spans="4:6" ht="18" customHeight="1">
      <c r="D2" s="212" t="str">
        <f>"Đơn vị: "&amp;Danhsach!A3</f>
        <v>Đơn vị: CỤC THI HÀNH ÁN DÂN SỰ TỈNH  NINH THUẬN</v>
      </c>
      <c r="E2" s="212"/>
      <c r="F2" s="212"/>
    </row>
    <row r="3" spans="1:6" ht="25.5" customHeight="1">
      <c r="A3" s="217" t="s">
        <v>151</v>
      </c>
      <c r="B3" s="217"/>
      <c r="C3" s="217"/>
      <c r="D3" s="217"/>
      <c r="E3" s="217"/>
      <c r="F3" s="217"/>
    </row>
    <row r="5" spans="1:6" ht="17.25" customHeight="1">
      <c r="A5" s="216" t="s">
        <v>29</v>
      </c>
      <c r="B5" s="216" t="s">
        <v>30</v>
      </c>
      <c r="C5" s="216" t="s">
        <v>152</v>
      </c>
      <c r="D5" s="216" t="s">
        <v>153</v>
      </c>
      <c r="E5" s="216"/>
      <c r="F5" s="216"/>
    </row>
    <row r="6" spans="1:6" ht="31.5" customHeight="1">
      <c r="A6" s="216"/>
      <c r="B6" s="216"/>
      <c r="C6" s="216"/>
      <c r="D6" s="49" t="s">
        <v>3</v>
      </c>
      <c r="E6" s="49" t="s">
        <v>4</v>
      </c>
      <c r="F6" s="49" t="s">
        <v>5</v>
      </c>
    </row>
    <row r="7" spans="1:6" ht="18" customHeight="1">
      <c r="A7" s="77" t="s">
        <v>0</v>
      </c>
      <c r="B7" s="78" t="s">
        <v>266</v>
      </c>
      <c r="C7" s="79">
        <f>C8+C9+C10+C11+C12+C13+C14+C15+C16</f>
        <v>214</v>
      </c>
      <c r="D7" s="79">
        <f>D8+D9+D10+D11+D12+D13+D14+D15+D16</f>
        <v>164087277</v>
      </c>
      <c r="E7" s="79">
        <f>E8+E9+E10+E11+E12+E13+E14+E15+E16</f>
        <v>61895280</v>
      </c>
      <c r="F7" s="79">
        <f>F8+F9+F10+F11+F12+F13+F14+F15+F16</f>
        <v>103633329</v>
      </c>
    </row>
    <row r="8" spans="1:6" ht="15">
      <c r="A8" s="58">
        <v>1</v>
      </c>
      <c r="B8" s="59" t="str">
        <f>Nguyen_nhan!B3</f>
        <v>1.Thi hành xong</v>
      </c>
      <c r="C8" s="56">
        <f>COUNTIF(Danhsach!$K$9:$K$255,TK_theonguyennhan!B8)</f>
        <v>27</v>
      </c>
      <c r="D8" s="56">
        <f>SUMIF(Danhsach!$K$10:$K$255,TK_theonguyennhan!$B8,Danhsach!H$10:H$255)</f>
        <v>11076301</v>
      </c>
      <c r="E8" s="56">
        <f>SUMIF(Danhsach!$K$10:$K$255,TK_theonguyennhan!$B8,Danhsach!I$10:I$255)</f>
        <v>11076301</v>
      </c>
      <c r="F8" s="56">
        <f>SUMIF(Danhsach!$K$10:$K$255,TK_theonguyennhan!$B8,Danhsach!J$10:J$255)</f>
        <v>0</v>
      </c>
    </row>
    <row r="9" spans="1:6" ht="15">
      <c r="A9" s="58">
        <v>2</v>
      </c>
      <c r="B9" s="59" t="str">
        <f>Nguyen_nhan!B4</f>
        <v>2.Đình chỉ thi hành án</v>
      </c>
      <c r="C9" s="56">
        <f>COUNTIF(Danhsach!$K$9:$K$255,TK_theonguyennhan!B9)</f>
        <v>2</v>
      </c>
      <c r="D9" s="56">
        <f>SUMIF(Danhsach!$K$10:$K$255,TK_theonguyennhan!$B9,Danhsach!H$10:H$255)</f>
        <v>44614333</v>
      </c>
      <c r="E9" s="56">
        <f>SUMIF(Danhsach!$K$10:$K$255,TK_theonguyennhan!$B9,Danhsach!I$10:I$255)</f>
        <v>44614333</v>
      </c>
      <c r="F9" s="56">
        <f>SUMIF(Danhsach!$K$10:$K$255,TK_theonguyennhan!$B9,Danhsach!J$10:J$255)</f>
        <v>0</v>
      </c>
    </row>
    <row r="10" spans="1:6" ht="15">
      <c r="A10" s="58">
        <v>3</v>
      </c>
      <c r="B10" s="59" t="str">
        <f>Nguyen_nhan!B5</f>
        <v>3.Đang thi hành</v>
      </c>
      <c r="C10" s="56">
        <f>COUNTIF(Danhsach!$K$9:$K$255,TK_theonguyennhan!B10)</f>
        <v>175</v>
      </c>
      <c r="D10" s="56">
        <f>SUMIF(Danhsach!$K$10:$K$255,TK_theonguyennhan!$B10,Danhsach!H$10:H$255)</f>
        <v>106649853</v>
      </c>
      <c r="E10" s="56">
        <f>SUMIF(Danhsach!$K$10:$K$255,TK_theonguyennhan!$B10,Danhsach!I$10:I$255)</f>
        <v>6204646</v>
      </c>
      <c r="F10" s="56">
        <f>SUMIF(Danhsach!$K$10:$K$255,TK_theonguyennhan!$B10,Danhsach!J$10:J$255)</f>
        <v>101886539</v>
      </c>
    </row>
    <row r="11" spans="1:6" ht="15">
      <c r="A11" s="58">
        <v>4</v>
      </c>
      <c r="B11" s="59" t="str">
        <f>Nguyen_nhan!B6</f>
        <v>4.Hoãn thi hành án</v>
      </c>
      <c r="C11" s="56">
        <f>COUNTIF(Danhsach!$K$9:$K$255,TK_theonguyennhan!B11)</f>
        <v>4</v>
      </c>
      <c r="D11" s="56">
        <f>SUMIF(Danhsach!$K$10:$K$255,TK_theonguyennhan!$B11,Danhsach!H$10:H$255)</f>
        <v>773022</v>
      </c>
      <c r="E11" s="56">
        <f>SUMIF(Danhsach!$K$10:$K$255,TK_theonguyennhan!$B11,Danhsach!I$10:I$255)</f>
        <v>0</v>
      </c>
      <c r="F11" s="56">
        <f>SUMIF(Danhsach!$K$10:$K$255,TK_theonguyennhan!$B11,Danhsach!J$10:J$255)</f>
        <v>773022</v>
      </c>
    </row>
    <row r="12" spans="1:6" ht="15">
      <c r="A12" s="58">
        <v>5</v>
      </c>
      <c r="B12" s="59" t="str">
        <f>Nguyen_nhan!B7</f>
        <v>5.Tạm đình chỉ thi hành án</v>
      </c>
      <c r="C12" s="56">
        <f>COUNTIF(Danhsach!$K$9:$K$255,TK_theonguyennhan!B12)</f>
        <v>0</v>
      </c>
      <c r="D12" s="56">
        <f>SUMIF(Danhsach!$K$10:$K$255,TK_theonguyennhan!$B12,Danhsach!H$10:H$255)</f>
        <v>0</v>
      </c>
      <c r="E12" s="56">
        <f>SUMIF(Danhsach!$K$10:$K$255,TK_theonguyennhan!$B12,Danhsach!I$10:I$255)</f>
        <v>0</v>
      </c>
      <c r="F12" s="56">
        <f>SUMIF(Danhsach!$K$10:$K$255,TK_theonguyennhan!$B12,Danhsach!J$10:J$255)</f>
        <v>0</v>
      </c>
    </row>
    <row r="13" spans="1:6" ht="15">
      <c r="A13" s="52">
        <v>6</v>
      </c>
      <c r="B13" s="59" t="str">
        <f>Nguyen_nhan!B8</f>
        <v>6.Tạm dừng thi hành án để giải quyết khiếu nại</v>
      </c>
      <c r="C13" s="56">
        <f>COUNTIF(Danhsach!$K$9:$K$255,TK_theonguyennhan!B13)</f>
        <v>0</v>
      </c>
      <c r="D13" s="56">
        <f>SUMIF(Danhsach!$K$10:$K$255,TK_theonguyennhan!$B13,Danhsach!H$10:H$255)</f>
        <v>0</v>
      </c>
      <c r="E13" s="56">
        <f>SUMIF(Danhsach!$K$10:$K$255,TK_theonguyennhan!$B13,Danhsach!I$10:I$255)</f>
        <v>0</v>
      </c>
      <c r="F13" s="56">
        <f>SUMIF(Danhsach!$K$10:$K$255,TK_theonguyennhan!$B13,Danhsach!J$10:J$255)</f>
        <v>0</v>
      </c>
    </row>
    <row r="14" spans="1:6" ht="15">
      <c r="A14" s="58">
        <v>7</v>
      </c>
      <c r="B14" s="59" t="str">
        <f>Nguyen_nhan!B9</f>
        <v>7.Đang trong thời gian tự nguyện thi hành án</v>
      </c>
      <c r="C14" s="56">
        <f>COUNTIF(Danhsach!$K$9:$K$255,TK_theonguyennhan!B14)</f>
        <v>5</v>
      </c>
      <c r="D14" s="56">
        <f>SUMIF(Danhsach!$K$10:$K$255,TK_theonguyennhan!$B14,Danhsach!H$10:H$255)</f>
        <v>351122</v>
      </c>
      <c r="E14" s="56">
        <f>SUMIF(Danhsach!$K$10:$K$255,TK_theonguyennhan!$B14,Danhsach!I$10:I$255)</f>
        <v>0</v>
      </c>
      <c r="F14" s="56">
        <f>SUMIF(Danhsach!$K$10:$K$255,TK_theonguyennhan!$B14,Danhsach!J$10:J$255)</f>
        <v>351122</v>
      </c>
    </row>
    <row r="15" spans="1:6" ht="15">
      <c r="A15" s="58">
        <v>8</v>
      </c>
      <c r="B15" s="59" t="str">
        <f>Nguyen_nhan!B10</f>
        <v>8.Đang trong thời gian chờ ý kiến chỉ đạo nghiệp vụ của cơ quan có thẩm quyền</v>
      </c>
      <c r="C15" s="56">
        <f>COUNTIF(Danhsach!$K$9:$K$255,TK_theonguyennhan!B15)</f>
        <v>1</v>
      </c>
      <c r="D15" s="56">
        <f>SUMIF(Danhsach!$K$10:$K$255,TK_theonguyennhan!$B15,Danhsach!H$10:H$255)</f>
        <v>622646</v>
      </c>
      <c r="E15" s="56">
        <f>SUMIF(Danhsach!$K$10:$K$255,TK_theonguyennhan!$B15,Danhsach!I$10:I$255)</f>
        <v>0</v>
      </c>
      <c r="F15" s="56">
        <f>SUMIF(Danhsach!$K$10:$K$255,TK_theonguyennhan!$B15,Danhsach!J$10:J$255)</f>
        <v>622646</v>
      </c>
    </row>
    <row r="16" spans="1:6" ht="15">
      <c r="A16" s="58">
        <v>9</v>
      </c>
      <c r="B16" s="59" t="str">
        <f>Nguyen_nhan!B11</f>
        <v>9.Đang trong thời gian chờ ý kiến Ban Chỉ đạo thi hành án dân sự</v>
      </c>
      <c r="C16" s="56">
        <f>COUNTIF(Danhsach!$K$9:$K$255,TK_theonguyennhan!B16)</f>
        <v>0</v>
      </c>
      <c r="D16" s="56">
        <f>SUMIF(Danhsach!$K$10:$K$255,TK_theonguyennhan!$B16,Danhsach!H$10:H$255)</f>
        <v>0</v>
      </c>
      <c r="E16" s="56">
        <f>SUMIF(Danhsach!$K$10:$K$255,TK_theonguyennhan!$B16,Danhsach!I$10:I$255)</f>
        <v>0</v>
      </c>
      <c r="F16" s="56">
        <f>SUMIF(Danhsach!$K$10:$K$255,TK_theonguyennhan!$B16,Danhsach!J$10:J$255)</f>
        <v>0</v>
      </c>
    </row>
    <row r="17" spans="1:6" s="83" customFormat="1" ht="15">
      <c r="A17" s="82" t="s">
        <v>1</v>
      </c>
      <c r="B17" s="78" t="str">
        <f>Nguyen_nhan!B12</f>
        <v>Chưa có điều kiện thi hành</v>
      </c>
      <c r="C17" s="76">
        <f>COUNTIF(Danhsach!$K$9:$K$255,TK_theonguyennhan!B17)</f>
        <v>22</v>
      </c>
      <c r="D17" s="76">
        <f>SUMIF(Danhsach!$K$10:$K$255,TK_theonguyennhan!$B17,Danhsach!H$10:H$255)</f>
        <v>80006792</v>
      </c>
      <c r="E17" s="76">
        <f>SUMIF(Danhsach!$K$10:$K$255,TK_theonguyennhan!$B17,Danhsach!I$10:I$255)</f>
        <v>0</v>
      </c>
      <c r="F17" s="76">
        <f>SUMIF(Danhsach!$K$10:$K$255,TK_theonguyennhan!$B17,Danhsach!J$10:J$255)</f>
        <v>79263641</v>
      </c>
    </row>
    <row r="18" spans="1:6" ht="15">
      <c r="A18" s="58" t="s">
        <v>20</v>
      </c>
      <c r="B18" s="59" t="s">
        <v>389</v>
      </c>
      <c r="C18" s="81">
        <f>(C8+C9)/C19</f>
        <v>0.1228813559322034</v>
      </c>
      <c r="D18" s="213">
        <f>E19/D19</f>
        <v>0.2535714212703792</v>
      </c>
      <c r="E18" s="214"/>
      <c r="F18" s="215"/>
    </row>
    <row r="19" spans="1:6" ht="22.5" customHeight="1">
      <c r="A19" s="58"/>
      <c r="B19" s="60" t="s">
        <v>154</v>
      </c>
      <c r="C19" s="61">
        <f>IF(C7+C17=Danhsach!$D$9,C7+C17,"Kiểm tra lại")</f>
        <v>236</v>
      </c>
      <c r="D19" s="61">
        <f>IF(D7+D17=Danhsach!H$9,D7+D17,"Kiểm tra lại")</f>
        <v>244094069</v>
      </c>
      <c r="E19" s="61">
        <f>IF(E7+E17=Danhsach!I$9,E7+E17,"Kiểm tra lại")</f>
        <v>61895280</v>
      </c>
      <c r="F19" s="61">
        <f>IF(F7+F17=Danhsach!J$9,F7+F17,"Kiểm tra lại")</f>
        <v>182896970</v>
      </c>
    </row>
  </sheetData>
  <sheetProtection password="C763" sheet="1"/>
  <mergeCells count="7">
    <mergeCell ref="D2:F2"/>
    <mergeCell ref="D18:F18"/>
    <mergeCell ref="D5:F5"/>
    <mergeCell ref="C5:C6"/>
    <mergeCell ref="A5:A6"/>
    <mergeCell ref="A3:F3"/>
    <mergeCell ref="B5:B6"/>
  </mergeCells>
  <printOptions/>
  <pageMargins left="0.62" right="0.26" top="0.47" bottom="0.4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zoomScaleSheetLayoutView="100" zoomScalePageLayoutView="0" workbookViewId="0" topLeftCell="A6">
      <selection activeCell="D101" sqref="D101"/>
    </sheetView>
  </sheetViews>
  <sheetFormatPr defaultColWidth="9.140625" defaultRowHeight="15"/>
  <cols>
    <col min="1" max="1" width="4.8515625" style="47" customWidth="1"/>
    <col min="2" max="2" width="61.8515625" style="48" customWidth="1"/>
    <col min="3" max="3" width="15.28125" style="48" customWidth="1"/>
    <col min="4" max="6" width="17.7109375" style="48" customWidth="1"/>
    <col min="7" max="7" width="9.140625" style="48" customWidth="1"/>
    <col min="8" max="8" width="13.421875" style="48" bestFit="1" customWidth="1"/>
    <col min="9" max="9" width="14.140625" style="48" customWidth="1"/>
    <col min="10" max="10" width="12.57421875" style="48" customWidth="1"/>
    <col min="11" max="16384" width="9.140625" style="48" customWidth="1"/>
  </cols>
  <sheetData>
    <row r="1" spans="4:6" ht="24" customHeight="1">
      <c r="D1" s="212" t="str">
        <f>"Đơn vị: "&amp;Danhsach!A3</f>
        <v>Đơn vị: CỤC THI HÀNH ÁN DÂN SỰ TỈNH  NINH THUẬN</v>
      </c>
      <c r="E1" s="212"/>
      <c r="F1" s="212"/>
    </row>
    <row r="2" spans="1:6" ht="24.75" customHeight="1">
      <c r="A2" s="218" t="s">
        <v>261</v>
      </c>
      <c r="B2" s="218"/>
      <c r="C2" s="218"/>
      <c r="D2" s="218"/>
      <c r="E2" s="218"/>
      <c r="F2" s="218"/>
    </row>
    <row r="4" spans="1:6" ht="20.25" customHeight="1">
      <c r="A4" s="216" t="s">
        <v>29</v>
      </c>
      <c r="B4" s="216" t="s">
        <v>262</v>
      </c>
      <c r="C4" s="216" t="s">
        <v>152</v>
      </c>
      <c r="D4" s="216" t="s">
        <v>153</v>
      </c>
      <c r="E4" s="216"/>
      <c r="F4" s="216"/>
    </row>
    <row r="5" spans="1:6" ht="37.5" customHeight="1">
      <c r="A5" s="216"/>
      <c r="B5" s="216"/>
      <c r="C5" s="216"/>
      <c r="D5" s="49" t="s">
        <v>3</v>
      </c>
      <c r="E5" s="49" t="s">
        <v>4</v>
      </c>
      <c r="F5" s="49" t="s">
        <v>5</v>
      </c>
    </row>
    <row r="6" spans="1:10" ht="15">
      <c r="A6" s="50">
        <f>TCTD!B6</f>
        <v>1</v>
      </c>
      <c r="B6" s="51" t="str">
        <f>TCTD!C6</f>
        <v>=:Các Ngân hàng chính sách (Nhà nước):=</v>
      </c>
      <c r="C6" s="55">
        <f>C7+C8</f>
        <v>5</v>
      </c>
      <c r="D6" s="55">
        <f>D7+D8</f>
        <v>20410853</v>
      </c>
      <c r="E6" s="55">
        <f>E7+E8</f>
        <v>304938</v>
      </c>
      <c r="F6" s="55">
        <f>F7+F8</f>
        <v>20105915</v>
      </c>
      <c r="G6" s="64"/>
      <c r="H6" s="64"/>
      <c r="I6" s="64"/>
      <c r="J6" s="64"/>
    </row>
    <row r="7" spans="1:10" ht="15">
      <c r="A7" s="52" t="str">
        <f>TCTD!B7</f>
        <v>1.1</v>
      </c>
      <c r="B7" s="53" t="str">
        <f>TCTD!C7</f>
        <v>Ngân hàng Chính sách Xã hội Việt Nam (VBSP)</v>
      </c>
      <c r="C7" s="56">
        <f>COUNTIF(Danhsach!$F$10:$F$255,TK_theoTCTD!B7)</f>
        <v>4</v>
      </c>
      <c r="D7" s="56">
        <f>SUMIF(Danhsach!$F$10:$F$255,TK_theoTCTD!$B7,Danhsach!H$10:H$255)</f>
        <v>163580</v>
      </c>
      <c r="E7" s="56">
        <f>SUMIF(Danhsach!$F$10:$F$255,TK_theoTCTD!$B7,Danhsach!I$10:I$255)</f>
        <v>23897</v>
      </c>
      <c r="F7" s="56">
        <f>SUMIF(Danhsach!$F$10:$F$255,TK_theoTCTD!$B7,Danhsach!J$10:J$255)</f>
        <v>139683</v>
      </c>
      <c r="G7" s="64"/>
      <c r="H7" s="64"/>
      <c r="I7" s="64"/>
      <c r="J7" s="64"/>
    </row>
    <row r="8" spans="1:6" ht="15">
      <c r="A8" s="52" t="str">
        <f>TCTD!B8</f>
        <v>1.2</v>
      </c>
      <c r="B8" s="53" t="str">
        <f>TCTD!C8</f>
        <v>Ngân hàng Phát triển Việt Nam (VDB)</v>
      </c>
      <c r="C8" s="56">
        <f>COUNTIF(Danhsach!$F$10:$F$255,TK_theoTCTD!B8)</f>
        <v>1</v>
      </c>
      <c r="D8" s="56">
        <f>SUMIF(Danhsach!$F$10:$F$255,TK_theoTCTD!$B8,Danhsach!H$10:H$255)</f>
        <v>20247273</v>
      </c>
      <c r="E8" s="56">
        <f>SUMIF(Danhsach!$F$10:$F$255,TK_theoTCTD!$B8,Danhsach!I$10:I$255)</f>
        <v>281041</v>
      </c>
      <c r="F8" s="56">
        <f>SUMIF(Danhsach!$F$10:$F$255,TK_theoTCTD!$B8,Danhsach!J$10:J$255)</f>
        <v>19966232</v>
      </c>
    </row>
    <row r="9" spans="1:6" ht="15">
      <c r="A9" s="50">
        <f>TCTD!B9</f>
        <v>2</v>
      </c>
      <c r="B9" s="51" t="str">
        <f>TCTD!C9</f>
        <v>=:Ngân hàng Hợp tác xã:=</v>
      </c>
      <c r="C9" s="55">
        <f>C10+C11</f>
        <v>1</v>
      </c>
      <c r="D9" s="55">
        <f>D10+D11</f>
        <v>101872</v>
      </c>
      <c r="E9" s="55">
        <f>E10+E11</f>
        <v>0</v>
      </c>
      <c r="F9" s="55">
        <f>F10+F11</f>
        <v>101872</v>
      </c>
    </row>
    <row r="10" spans="1:6" ht="15">
      <c r="A10" s="52" t="str">
        <f>TCTD!B10</f>
        <v>2.1</v>
      </c>
      <c r="B10" s="53" t="str">
        <f>TCTD!C10</f>
        <v>Các Quỹ tín dụng nhân dân cơ sở (Quỹ tín dụng phường, xã)</v>
      </c>
      <c r="C10" s="56">
        <f>COUNTIF(Danhsach!$F$10:$F$255,TK_theoTCTD!B10)</f>
        <v>1</v>
      </c>
      <c r="D10" s="56">
        <f>SUMIF(Danhsach!$F$10:$F$255,TK_theoTCTD!$B10,Danhsach!H$10:H$255)</f>
        <v>101872</v>
      </c>
      <c r="E10" s="56">
        <f>SUMIF(Danhsach!$F$10:$F$255,TK_theoTCTD!$B10,Danhsach!I$10:I$255)</f>
        <v>0</v>
      </c>
      <c r="F10" s="56">
        <f>SUMIF(Danhsach!$F$10:$F$255,TK_theoTCTD!$B10,Danhsach!J$10:J$255)</f>
        <v>101872</v>
      </c>
    </row>
    <row r="11" spans="1:6" ht="30">
      <c r="A11" s="52" t="str">
        <f>TCTD!B11</f>
        <v>2.2</v>
      </c>
      <c r="B11" s="53" t="str">
        <f>TCTD!C11</f>
        <v>Ngân hàng hợp tác xã Việt Nam (Co-op bank, trước đây là Quỹ tín dụng nhân dân trung ương)</v>
      </c>
      <c r="C11" s="56">
        <f>COUNTIF(Danhsach!$F$10:$F$255,TK_theoTCTD!B11)</f>
        <v>0</v>
      </c>
      <c r="D11" s="56">
        <f>SUMIF(Danhsach!$F$10:$F$255,TK_theoTCTD!$B11,Danhsach!H$10:H$255)</f>
        <v>0</v>
      </c>
      <c r="E11" s="56">
        <f>SUMIF(Danhsach!$F$10:$F$255,TK_theoTCTD!$B11,Danhsach!I$10:I$255)</f>
        <v>0</v>
      </c>
      <c r="F11" s="56">
        <f>SUMIF(Danhsach!$F$10:$F$255,TK_theoTCTD!$B11,Danhsach!J$10:J$255)</f>
        <v>0</v>
      </c>
    </row>
    <row r="12" spans="1:6" ht="15">
      <c r="A12" s="50">
        <f>TCTD!B12</f>
        <v>3</v>
      </c>
      <c r="B12" s="51" t="str">
        <f>TCTD!C12</f>
        <v>=:Ngân hàng Thương Mại Nhà nước:=</v>
      </c>
      <c r="C12" s="55">
        <f>C13+C14+C15</f>
        <v>68</v>
      </c>
      <c r="D12" s="55">
        <f>D13+D14+D15</f>
        <v>51002914</v>
      </c>
      <c r="E12" s="55">
        <f>E13+E14+E15</f>
        <v>7914139</v>
      </c>
      <c r="F12" s="55">
        <f>F13+F14+F15</f>
        <v>43088775</v>
      </c>
    </row>
    <row r="13" spans="1:6" ht="15">
      <c r="A13" s="52" t="s">
        <v>129</v>
      </c>
      <c r="B13" s="53" t="str">
        <f>TCTD!C13</f>
        <v>Đại Dương (Oceanbank)</v>
      </c>
      <c r="C13" s="56">
        <f>COUNTIF(Danhsach!$F$10:$F$255,TK_theoTCTD!B13)</f>
        <v>0</v>
      </c>
      <c r="D13" s="56">
        <f>SUMIF(Danhsach!$F$10:$F$255,TK_theoTCTD!$B13,Danhsach!H$10:H$255)</f>
        <v>0</v>
      </c>
      <c r="E13" s="56">
        <f>SUMIF(Danhsach!$F$10:$F$255,TK_theoTCTD!$B13,Danhsach!I$10:I$255)</f>
        <v>0</v>
      </c>
      <c r="F13" s="56">
        <f>SUMIF(Danhsach!$F$10:$F$255,TK_theoTCTD!$B13,Danhsach!J$10:J$255)</f>
        <v>0</v>
      </c>
    </row>
    <row r="14" spans="1:6" ht="15">
      <c r="A14" s="52" t="s">
        <v>130</v>
      </c>
      <c r="B14" s="53" t="str">
        <f>TCTD!C14</f>
        <v>Nông nghiệp và Phát triển Nông thôn Việt Nam  (Agribank)</v>
      </c>
      <c r="C14" s="56">
        <f>COUNTIF(Danhsach!$F$10:$F$255,TK_theoTCTD!B14)</f>
        <v>68</v>
      </c>
      <c r="D14" s="56">
        <f>SUMIF(Danhsach!$F$10:$F$255,TK_theoTCTD!$B14,Danhsach!H$10:H$255)</f>
        <v>51002914</v>
      </c>
      <c r="E14" s="56">
        <f>SUMIF(Danhsach!$F$10:$F$255,TK_theoTCTD!$B14,Danhsach!I$10:I$255)</f>
        <v>7914139</v>
      </c>
      <c r="F14" s="56">
        <f>SUMIF(Danhsach!$F$10:$F$255,TK_theoTCTD!$B14,Danhsach!J$10:J$255)</f>
        <v>43088775</v>
      </c>
    </row>
    <row r="15" spans="1:6" ht="15">
      <c r="A15" s="52" t="s">
        <v>131</v>
      </c>
      <c r="B15" s="53" t="str">
        <f>TCTD!C15</f>
        <v>Xây dựng Việt Nam (CBBANK, VNCB)</v>
      </c>
      <c r="C15" s="56">
        <f>COUNTIF(Danhsach!$F$10:$F$255,TK_theoTCTD!B15)</f>
        <v>0</v>
      </c>
      <c r="D15" s="56">
        <f>SUMIF(Danhsach!$F$10:$F$255,TK_theoTCTD!$B15,Danhsach!H$10:H$255)</f>
        <v>0</v>
      </c>
      <c r="E15" s="56">
        <f>SUMIF(Danhsach!$F$10:$F$255,TK_theoTCTD!$B15,Danhsach!I$10:I$255)</f>
        <v>0</v>
      </c>
      <c r="F15" s="56">
        <f>SUMIF(Danhsach!$F$10:$F$255,TK_theoTCTD!$B15,Danhsach!J$10:J$255)</f>
        <v>0</v>
      </c>
    </row>
    <row r="16" spans="1:6" ht="15">
      <c r="A16" s="50">
        <v>4</v>
      </c>
      <c r="B16" s="51" t="str">
        <f>TCTD!C16</f>
        <v>=:Ngân hàng thương mại cổ phần:=</v>
      </c>
      <c r="C16" s="55">
        <f>SUM(C17:C50)</f>
        <v>156</v>
      </c>
      <c r="D16" s="55">
        <f>SUM(D17:D50)</f>
        <v>172174262</v>
      </c>
      <c r="E16" s="55">
        <f>SUM(E17:E50)</f>
        <v>53418836</v>
      </c>
      <c r="F16" s="55">
        <f>SUM(F17:F50)</f>
        <v>119453607</v>
      </c>
    </row>
    <row r="17" spans="1:6" ht="15">
      <c r="A17" s="52" t="s">
        <v>132</v>
      </c>
      <c r="B17" s="53" t="str">
        <f>TCTD!C17</f>
        <v>Á Châu (Asia Commercial Bank, ACB)</v>
      </c>
      <c r="C17" s="56">
        <f>COUNTIF(Danhsach!$F$10:$F$255,TK_theoTCTD!B17)</f>
        <v>13</v>
      </c>
      <c r="D17" s="56">
        <f>SUMIF(Danhsach!$F$10:$F$255,TK_theoTCTD!$B17,Danhsach!H$10:H$255)</f>
        <v>32419544</v>
      </c>
      <c r="E17" s="56">
        <f>SUMIF(Danhsach!$F$10:$F$255,TK_theoTCTD!$B17,Danhsach!I$10:I$255)</f>
        <v>2066031</v>
      </c>
      <c r="F17" s="56">
        <f>SUMIF(Danhsach!$F$10:$F$255,TK_theoTCTD!$B17,Danhsach!J$10:J$255)</f>
        <v>30353513</v>
      </c>
    </row>
    <row r="18" spans="1:6" ht="15">
      <c r="A18" s="52" t="s">
        <v>133</v>
      </c>
      <c r="B18" s="53" t="str">
        <f>TCTD!C18</f>
        <v>An Bình (ABBank)</v>
      </c>
      <c r="C18" s="56">
        <f>COUNTIF(Danhsach!$F$10:$F$255,TK_theoTCTD!B18)</f>
        <v>0</v>
      </c>
      <c r="D18" s="56">
        <f>SUMIF(Danhsach!$F$10:$F$255,TK_theoTCTD!$B18,Danhsach!H$10:H$255)</f>
        <v>0</v>
      </c>
      <c r="E18" s="56">
        <f>SUMIF(Danhsach!$F$10:$F$255,TK_theoTCTD!$B18,Danhsach!I$10:I$255)</f>
        <v>0</v>
      </c>
      <c r="F18" s="56">
        <f>SUMIF(Danhsach!$F$10:$F$255,TK_theoTCTD!$B18,Danhsach!J$10:J$255)</f>
        <v>0</v>
      </c>
    </row>
    <row r="19" spans="1:6" ht="15">
      <c r="A19" s="52" t="s">
        <v>134</v>
      </c>
      <c r="B19" s="53" t="str">
        <f>TCTD!C19</f>
        <v>Bản Việt (VIET CAPITAL BANK, VCCB)</v>
      </c>
      <c r="C19" s="56">
        <f>COUNTIF(Danhsach!$F$10:$F$255,TK_theoTCTD!B19)</f>
        <v>0</v>
      </c>
      <c r="D19" s="56">
        <f>SUMIF(Danhsach!$F$10:$F$255,TK_theoTCTD!$B19,Danhsach!H$10:H$255)</f>
        <v>0</v>
      </c>
      <c r="E19" s="56">
        <f>SUMIF(Danhsach!$F$10:$F$255,TK_theoTCTD!$B19,Danhsach!I$10:I$255)</f>
        <v>0</v>
      </c>
      <c r="F19" s="56">
        <f>SUMIF(Danhsach!$F$10:$F$255,TK_theoTCTD!$B19,Danhsach!J$10:J$255)</f>
        <v>0</v>
      </c>
    </row>
    <row r="20" spans="1:6" ht="15">
      <c r="A20" s="52" t="s">
        <v>135</v>
      </c>
      <c r="B20" s="53" t="str">
        <f>TCTD!C20</f>
        <v>Bảo Việt (BaoVietBank, BVB)</v>
      </c>
      <c r="C20" s="56">
        <f>COUNTIF(Danhsach!$F$10:$F$255,TK_theoTCTD!B20)</f>
        <v>0</v>
      </c>
      <c r="D20" s="56">
        <f>SUMIF(Danhsach!$F$10:$F$255,TK_theoTCTD!$B20,Danhsach!H$10:H$255)</f>
        <v>0</v>
      </c>
      <c r="E20" s="56">
        <f>SUMIF(Danhsach!$F$10:$F$255,TK_theoTCTD!$B20,Danhsach!I$10:I$255)</f>
        <v>0</v>
      </c>
      <c r="F20" s="56">
        <f>SUMIF(Danhsach!$F$10:$F$255,TK_theoTCTD!$B20,Danhsach!J$10:J$255)</f>
        <v>0</v>
      </c>
    </row>
    <row r="21" spans="1:6" ht="15">
      <c r="A21" s="52" t="s">
        <v>136</v>
      </c>
      <c r="B21" s="53" t="str">
        <f>TCTD!C21</f>
        <v>Bắc Á (NASBank, NASB)</v>
      </c>
      <c r="C21" s="56">
        <f>COUNTIF(Danhsach!$F$10:$F$255,TK_theoTCTD!B21)</f>
        <v>0</v>
      </c>
      <c r="D21" s="56">
        <f>SUMIF(Danhsach!$F$10:$F$255,TK_theoTCTD!$B21,Danhsach!H$10:H$255)</f>
        <v>0</v>
      </c>
      <c r="E21" s="56">
        <f>SUMIF(Danhsach!$F$10:$F$255,TK_theoTCTD!$B21,Danhsach!I$10:I$255)</f>
        <v>0</v>
      </c>
      <c r="F21" s="56">
        <f>SUMIF(Danhsach!$F$10:$F$255,TK_theoTCTD!$B21,Danhsach!J$10:J$255)</f>
        <v>0</v>
      </c>
    </row>
    <row r="22" spans="1:6" ht="15">
      <c r="A22" s="52" t="s">
        <v>137</v>
      </c>
      <c r="B22" s="53" t="str">
        <f>TCTD!C22</f>
        <v>Bưu Điện Liên Việt (LienVietPostBank)</v>
      </c>
      <c r="C22" s="56">
        <f>COUNTIF(Danhsach!$F$10:$F$255,TK_theoTCTD!B22)</f>
        <v>0</v>
      </c>
      <c r="D22" s="56">
        <f>SUMIF(Danhsach!$F$10:$F$255,TK_theoTCTD!$B22,Danhsach!H$10:H$255)</f>
        <v>0</v>
      </c>
      <c r="E22" s="56">
        <f>SUMIF(Danhsach!$F$10:$F$255,TK_theoTCTD!$B22,Danhsach!I$10:I$255)</f>
        <v>0</v>
      </c>
      <c r="F22" s="56">
        <f>SUMIF(Danhsach!$F$10:$F$255,TK_theoTCTD!$B22,Danhsach!J$10:J$255)</f>
        <v>0</v>
      </c>
    </row>
    <row r="23" spans="1:6" ht="15">
      <c r="A23" s="52" t="s">
        <v>138</v>
      </c>
      <c r="B23" s="53" t="str">
        <f>TCTD!C23</f>
        <v>Công Thương Việt Nam (Vietinbank)</v>
      </c>
      <c r="C23" s="56">
        <f>COUNTIF(Danhsach!$F$10:$F$255,TK_theoTCTD!B23)</f>
        <v>3</v>
      </c>
      <c r="D23" s="56">
        <f>SUMIF(Danhsach!$F$10:$F$255,TK_theoTCTD!$B23,Danhsach!H$10:H$255)</f>
        <v>22020751</v>
      </c>
      <c r="E23" s="56">
        <f>SUMIF(Danhsach!$F$10:$F$255,TK_theoTCTD!$B23,Danhsach!I$10:I$255)</f>
        <v>4229</v>
      </c>
      <c r="F23" s="56">
        <f>SUMIF(Danhsach!$F$10:$F$255,TK_theoTCTD!$B23,Danhsach!J$10:J$255)</f>
        <v>22016522</v>
      </c>
    </row>
    <row r="24" spans="1:6" ht="15">
      <c r="A24" s="52" t="s">
        <v>139</v>
      </c>
      <c r="B24" s="53" t="str">
        <f>TCTD!C24</f>
        <v>Dầu Khí Toàn Cầu (GPBank)</v>
      </c>
      <c r="C24" s="56">
        <f>COUNTIF(Danhsach!$F$10:$F$255,TK_theoTCTD!B24)</f>
        <v>0</v>
      </c>
      <c r="D24" s="56">
        <f>SUMIF(Danhsach!$F$10:$F$255,TK_theoTCTD!$B24,Danhsach!H$10:H$255)</f>
        <v>0</v>
      </c>
      <c r="E24" s="56">
        <f>SUMIF(Danhsach!$F$10:$F$255,TK_theoTCTD!$B24,Danhsach!I$10:I$255)</f>
        <v>0</v>
      </c>
      <c r="F24" s="56">
        <f>SUMIF(Danhsach!$F$10:$F$255,TK_theoTCTD!$B24,Danhsach!J$10:J$255)</f>
        <v>0</v>
      </c>
    </row>
    <row r="25" spans="1:6" ht="15">
      <c r="A25" s="52" t="s">
        <v>140</v>
      </c>
      <c r="B25" s="53" t="str">
        <f>TCTD!C25</f>
        <v>Đại Chúng (PVcom Bank)</v>
      </c>
      <c r="C25" s="56">
        <f>COUNTIF(Danhsach!$F$10:$F$255,TK_theoTCTD!B25)</f>
        <v>0</v>
      </c>
      <c r="D25" s="56">
        <f>SUMIF(Danhsach!$F$10:$F$255,TK_theoTCTD!$B25,Danhsach!H$10:H$255)</f>
        <v>0</v>
      </c>
      <c r="E25" s="56">
        <f>SUMIF(Danhsach!$F$10:$F$255,TK_theoTCTD!$B25,Danhsach!I$10:I$255)</f>
        <v>0</v>
      </c>
      <c r="F25" s="56">
        <f>SUMIF(Danhsach!$F$10:$F$255,TK_theoTCTD!$B25,Danhsach!J$10:J$255)</f>
        <v>0</v>
      </c>
    </row>
    <row r="26" spans="1:6" ht="15">
      <c r="A26" s="52" t="s">
        <v>141</v>
      </c>
      <c r="B26" s="53" t="str">
        <f>TCTD!C26</f>
        <v>Đầu tư và Phát triển Việt Nam (BIDV)</v>
      </c>
      <c r="C26" s="56">
        <f>COUNTIF(Danhsach!$F$10:$F$255,TK_theoTCTD!B26)</f>
        <v>79</v>
      </c>
      <c r="D26" s="56">
        <f>SUMIF(Danhsach!$F$10:$F$255,TK_theoTCTD!$B26,Danhsach!H$10:H$255)</f>
        <v>61925588</v>
      </c>
      <c r="E26" s="56">
        <f>SUMIF(Danhsach!$F$10:$F$255,TK_theoTCTD!$B26,Danhsach!I$10:I$255)</f>
        <v>47827980</v>
      </c>
      <c r="F26" s="56">
        <f>SUMIF(Danhsach!$F$10:$F$255,TK_theoTCTD!$B26,Danhsach!J$10:J$255)</f>
        <v>14097608</v>
      </c>
    </row>
    <row r="27" spans="1:6" ht="15">
      <c r="A27" s="52" t="s">
        <v>142</v>
      </c>
      <c r="B27" s="53" t="str">
        <f>TCTD!C27</f>
        <v>Đông Á (DAB)</v>
      </c>
      <c r="C27" s="56">
        <f>COUNTIF(Danhsach!$F$10:$F$255,TK_theoTCTD!B27)</f>
        <v>35</v>
      </c>
      <c r="D27" s="56">
        <f>SUMIF(Danhsach!$F$10:$F$255,TK_theoTCTD!$B27,Danhsach!H$10:H$255)</f>
        <v>26974784</v>
      </c>
      <c r="E27" s="56">
        <f>SUMIF(Danhsach!$F$10:$F$255,TK_theoTCTD!$B27,Danhsach!I$10:I$255)</f>
        <v>3108536</v>
      </c>
      <c r="F27" s="56">
        <f>SUMIF(Danhsach!$F$10:$F$255,TK_theoTCTD!$B27,Danhsach!J$10:J$255)</f>
        <v>24564429</v>
      </c>
    </row>
    <row r="28" spans="1:6" ht="15">
      <c r="A28" s="52" t="s">
        <v>143</v>
      </c>
      <c r="B28" s="53" t="str">
        <f>TCTD!C28</f>
        <v>Đông Nam Á (SeABank)</v>
      </c>
      <c r="C28" s="56">
        <f>COUNTIF(Danhsach!$F$10:$F$255,TK_theoTCTD!B28)</f>
        <v>0</v>
      </c>
      <c r="D28" s="56">
        <f>SUMIF(Danhsach!$F$10:$F$255,TK_theoTCTD!$B28,Danhsach!H$10:H$255)</f>
        <v>0</v>
      </c>
      <c r="E28" s="56">
        <f>SUMIF(Danhsach!$F$10:$F$255,TK_theoTCTD!$B28,Danhsach!I$10:I$255)</f>
        <v>0</v>
      </c>
      <c r="F28" s="56">
        <f>SUMIF(Danhsach!$F$10:$F$255,TK_theoTCTD!$B28,Danhsach!J$10:J$255)</f>
        <v>0</v>
      </c>
    </row>
    <row r="29" spans="1:6" ht="15">
      <c r="A29" s="52" t="s">
        <v>144</v>
      </c>
      <c r="B29" s="53" t="str">
        <f>TCTD!C29</f>
        <v>Hàng hải (Maritime Bank, MSB)</v>
      </c>
      <c r="C29" s="56">
        <f>COUNTIF(Danhsach!$F$10:$F$255,TK_theoTCTD!B29)</f>
        <v>0</v>
      </c>
      <c r="D29" s="56">
        <f>SUMIF(Danhsach!$F$10:$F$255,TK_theoTCTD!$B29,Danhsach!H$10:H$255)</f>
        <v>0</v>
      </c>
      <c r="E29" s="56">
        <f>SUMIF(Danhsach!$F$10:$F$255,TK_theoTCTD!$B29,Danhsach!I$10:I$255)</f>
        <v>0</v>
      </c>
      <c r="F29" s="56">
        <f>SUMIF(Danhsach!$F$10:$F$255,TK_theoTCTD!$B29,Danhsach!J$10:J$255)</f>
        <v>0</v>
      </c>
    </row>
    <row r="30" spans="1:6" ht="15">
      <c r="A30" s="52" t="s">
        <v>145</v>
      </c>
      <c r="B30" s="53" t="str">
        <f>TCTD!C30</f>
        <v>Kiên Long (KienLongBank)</v>
      </c>
      <c r="C30" s="56">
        <f>COUNTIF(Danhsach!$F$10:$F$255,TK_theoTCTD!B30)</f>
        <v>0</v>
      </c>
      <c r="D30" s="56">
        <f>SUMIF(Danhsach!$F$10:$F$255,TK_theoTCTD!$B30,Danhsach!H$10:H$255)</f>
        <v>0</v>
      </c>
      <c r="E30" s="56">
        <f>SUMIF(Danhsach!$F$10:$F$255,TK_theoTCTD!$B30,Danhsach!I$10:I$255)</f>
        <v>0</v>
      </c>
      <c r="F30" s="56">
        <f>SUMIF(Danhsach!$F$10:$F$255,TK_theoTCTD!$B30,Danhsach!J$10:J$255)</f>
        <v>0</v>
      </c>
    </row>
    <row r="31" spans="1:6" ht="15">
      <c r="A31" s="52" t="s">
        <v>287</v>
      </c>
      <c r="B31" s="53" t="str">
        <f>TCTD!C31</f>
        <v>Kỹ Thương (Techcombank)</v>
      </c>
      <c r="C31" s="56">
        <f>COUNTIF(Danhsach!$F$10:$F$255,TK_theoTCTD!B31)</f>
        <v>0</v>
      </c>
      <c r="D31" s="56">
        <f>SUMIF(Danhsach!$F$10:$F$255,TK_theoTCTD!$B31,Danhsach!H$10:H$255)</f>
        <v>0</v>
      </c>
      <c r="E31" s="56">
        <f>SUMIF(Danhsach!$F$10:$F$255,TK_theoTCTD!$B31,Danhsach!I$10:I$255)</f>
        <v>0</v>
      </c>
      <c r="F31" s="56">
        <f>SUMIF(Danhsach!$F$10:$F$255,TK_theoTCTD!$B31,Danhsach!J$10:J$255)</f>
        <v>0</v>
      </c>
    </row>
    <row r="32" spans="1:6" ht="15">
      <c r="A32" s="52" t="s">
        <v>288</v>
      </c>
      <c r="B32" s="53" t="str">
        <f>TCTD!C32</f>
        <v>Nam Á (Nam A Bank)</v>
      </c>
      <c r="C32" s="56">
        <f>COUNTIF(Danhsach!$F$10:$F$255,TK_theoTCTD!B32)</f>
        <v>0</v>
      </c>
      <c r="D32" s="56">
        <f>SUMIF(Danhsach!$F$10:$F$255,TK_theoTCTD!$B32,Danhsach!H$10:H$255)</f>
        <v>0</v>
      </c>
      <c r="E32" s="56">
        <f>SUMIF(Danhsach!$F$10:$F$255,TK_theoTCTD!$B32,Danhsach!I$10:I$255)</f>
        <v>0</v>
      </c>
      <c r="F32" s="56">
        <f>SUMIF(Danhsach!$F$10:$F$255,TK_theoTCTD!$B32,Danhsach!J$10:J$255)</f>
        <v>0</v>
      </c>
    </row>
    <row r="33" spans="1:6" ht="15">
      <c r="A33" s="52" t="s">
        <v>289</v>
      </c>
      <c r="B33" s="53" t="str">
        <f>TCTD!C33</f>
        <v>Ngoại thương (Vietcombank)</v>
      </c>
      <c r="C33" s="56">
        <f>COUNTIF(Danhsach!$F$10:$F$255,TK_theoTCTD!B33)</f>
        <v>12</v>
      </c>
      <c r="D33" s="56">
        <f>SUMIF(Danhsach!$F$10:$F$255,TK_theoTCTD!$B33,Danhsach!H$10:H$255)</f>
        <v>14960343</v>
      </c>
      <c r="E33" s="56">
        <f>SUMIF(Danhsach!$F$10:$F$255,TK_theoTCTD!$B33,Danhsach!I$10:I$255)</f>
        <v>251918</v>
      </c>
      <c r="F33" s="56">
        <f>SUMIF(Danhsach!$F$10:$F$255,TK_theoTCTD!$B33,Danhsach!J$10:J$255)</f>
        <v>14708425</v>
      </c>
    </row>
    <row r="34" spans="1:6" ht="15">
      <c r="A34" s="52" t="s">
        <v>290</v>
      </c>
      <c r="B34" s="53" t="str">
        <f>TCTD!C34</f>
        <v>Phát Triển Mê Kông (MDB)</v>
      </c>
      <c r="C34" s="56">
        <f>COUNTIF(Danhsach!$F$10:$F$255,TK_theoTCTD!B34)</f>
        <v>0</v>
      </c>
      <c r="D34" s="56">
        <f>SUMIF(Danhsach!$F$10:$F$255,TK_theoTCTD!$B34,Danhsach!H$10:H$255)</f>
        <v>0</v>
      </c>
      <c r="E34" s="56">
        <f>SUMIF(Danhsach!$F$10:$F$255,TK_theoTCTD!$B34,Danhsach!I$10:I$255)</f>
        <v>0</v>
      </c>
      <c r="F34" s="56">
        <f>SUMIF(Danhsach!$F$10:$F$255,TK_theoTCTD!$B34,Danhsach!J$10:J$255)</f>
        <v>0</v>
      </c>
    </row>
    <row r="35" spans="1:6" ht="15">
      <c r="A35" s="52" t="s">
        <v>291</v>
      </c>
      <c r="B35" s="53" t="str">
        <f>TCTD!C35</f>
        <v>Phát triển Thành phố Hồ Chí Minh (HDBank)</v>
      </c>
      <c r="C35" s="56">
        <f>COUNTIF(Danhsach!$F$10:$F$255,TK_theoTCTD!B35)</f>
        <v>1</v>
      </c>
      <c r="D35" s="56">
        <f>SUMIF(Danhsach!$F$10:$F$255,TK_theoTCTD!$B35,Danhsach!H$10:H$255)</f>
        <v>12684637</v>
      </c>
      <c r="E35" s="56">
        <f>SUMIF(Danhsach!$F$10:$F$255,TK_theoTCTD!$B35,Danhsach!I$10:I$255)</f>
        <v>0</v>
      </c>
      <c r="F35" s="56">
        <f>SUMIF(Danhsach!$F$10:$F$255,TK_theoTCTD!$B35,Danhsach!J$10:J$255)</f>
        <v>12684637</v>
      </c>
    </row>
    <row r="36" spans="1:6" ht="15">
      <c r="A36" s="52" t="s">
        <v>292</v>
      </c>
      <c r="B36" s="53" t="str">
        <f>TCTD!C36</f>
        <v>Phương Đông (Orient Commercial Bank, OCB)</v>
      </c>
      <c r="C36" s="56">
        <f>COUNTIF(Danhsach!$F$10:$F$255,TK_theoTCTD!B36)</f>
        <v>0</v>
      </c>
      <c r="D36" s="56">
        <f>SUMIF(Danhsach!$F$10:$F$255,TK_theoTCTD!$B36,Danhsach!H$10:H$255)</f>
        <v>0</v>
      </c>
      <c r="E36" s="56">
        <f>SUMIF(Danhsach!$F$10:$F$255,TK_theoTCTD!$B36,Danhsach!I$10:I$255)</f>
        <v>0</v>
      </c>
      <c r="F36" s="56">
        <f>SUMIF(Danhsach!$F$10:$F$255,TK_theoTCTD!$B36,Danhsach!J$10:J$255)</f>
        <v>0</v>
      </c>
    </row>
    <row r="37" spans="1:6" ht="15">
      <c r="A37" s="52" t="s">
        <v>293</v>
      </c>
      <c r="B37" s="53" t="str">
        <f>TCTD!C37</f>
        <v>Phương Nam (PNB)</v>
      </c>
      <c r="C37" s="56">
        <f>COUNTIF(Danhsach!$F$10:$F$255,TK_theoTCTD!B37)</f>
        <v>0</v>
      </c>
      <c r="D37" s="56">
        <f>SUMIF(Danhsach!$F$10:$F$255,TK_theoTCTD!$B37,Danhsach!H$10:H$255)</f>
        <v>0</v>
      </c>
      <c r="E37" s="56">
        <f>SUMIF(Danhsach!$F$10:$F$255,TK_theoTCTD!$B37,Danhsach!I$10:I$255)</f>
        <v>0</v>
      </c>
      <c r="F37" s="56">
        <f>SUMIF(Danhsach!$F$10:$F$255,TK_theoTCTD!$B37,Danhsach!J$10:J$255)</f>
        <v>0</v>
      </c>
    </row>
    <row r="38" spans="1:6" ht="15">
      <c r="A38" s="52" t="s">
        <v>294</v>
      </c>
      <c r="B38" s="53" t="str">
        <f>TCTD!C38</f>
        <v>Quân Đội (Military Bank, MB)</v>
      </c>
      <c r="C38" s="56">
        <f>COUNTIF(Danhsach!$F$10:$F$255,TK_theoTCTD!B38)</f>
        <v>0</v>
      </c>
      <c r="D38" s="56">
        <f>SUMIF(Danhsach!$F$10:$F$255,TK_theoTCTD!$B38,Danhsach!H$10:H$255)</f>
        <v>0</v>
      </c>
      <c r="E38" s="56">
        <f>SUMIF(Danhsach!$F$10:$F$255,TK_theoTCTD!$B38,Danhsach!I$10:I$255)</f>
        <v>0</v>
      </c>
      <c r="F38" s="56">
        <f>SUMIF(Danhsach!$F$10:$F$255,TK_theoTCTD!$B38,Danhsach!J$10:J$255)</f>
        <v>0</v>
      </c>
    </row>
    <row r="39" spans="1:6" ht="15">
      <c r="A39" s="52" t="s">
        <v>295</v>
      </c>
      <c r="B39" s="53" t="str">
        <f>TCTD!C39</f>
        <v>Quốc Dân (National Citizen Bank, NVB)</v>
      </c>
      <c r="C39" s="56">
        <f>COUNTIF(Danhsach!$F$10:$F$255,TK_theoTCTD!B39)</f>
        <v>0</v>
      </c>
      <c r="D39" s="56">
        <f>SUMIF(Danhsach!$F$10:$F$255,TK_theoTCTD!$B39,Danhsach!H$10:H$255)</f>
        <v>0</v>
      </c>
      <c r="E39" s="56">
        <f>SUMIF(Danhsach!$F$10:$F$255,TK_theoTCTD!$B39,Danhsach!I$10:I$255)</f>
        <v>0</v>
      </c>
      <c r="F39" s="56">
        <f>SUMIF(Danhsach!$F$10:$F$255,TK_theoTCTD!$B39,Danhsach!J$10:J$255)</f>
        <v>0</v>
      </c>
    </row>
    <row r="40" spans="1:6" ht="15">
      <c r="A40" s="52" t="s">
        <v>296</v>
      </c>
      <c r="B40" s="53" t="str">
        <f>TCTD!C40</f>
        <v>Quốc tế (VIBBank, VIB)</v>
      </c>
      <c r="C40" s="56">
        <f>COUNTIF(Danhsach!$F$10:$F$255,TK_theoTCTD!B40)</f>
        <v>0</v>
      </c>
      <c r="D40" s="56">
        <f>SUMIF(Danhsach!$F$10:$F$255,TK_theoTCTD!$B40,Danhsach!H$10:H$255)</f>
        <v>0</v>
      </c>
      <c r="E40" s="56">
        <f>SUMIF(Danhsach!$F$10:$F$255,TK_theoTCTD!$B40,Danhsach!I$10:I$255)</f>
        <v>0</v>
      </c>
      <c r="F40" s="56">
        <f>SUMIF(Danhsach!$F$10:$F$255,TK_theoTCTD!$B40,Danhsach!J$10:J$255)</f>
        <v>0</v>
      </c>
    </row>
    <row r="41" spans="1:6" ht="15">
      <c r="A41" s="52" t="s">
        <v>297</v>
      </c>
      <c r="B41" s="53" t="str">
        <f>TCTD!C41</f>
        <v>Sài Gòn (Sài Gòn, SCB)</v>
      </c>
      <c r="C41" s="56">
        <f>COUNTIF(Danhsach!$F$10:$F$255,TK_theoTCTD!B41)</f>
        <v>0</v>
      </c>
      <c r="D41" s="56">
        <f>SUMIF(Danhsach!$F$10:$F$255,TK_theoTCTD!$B41,Danhsach!H$10:H$255)</f>
        <v>0</v>
      </c>
      <c r="E41" s="56">
        <f>SUMIF(Danhsach!$F$10:$F$255,TK_theoTCTD!$B41,Danhsach!I$10:I$255)</f>
        <v>0</v>
      </c>
      <c r="F41" s="56">
        <f>SUMIF(Danhsach!$F$10:$F$255,TK_theoTCTD!$B41,Danhsach!J$10:J$255)</f>
        <v>0</v>
      </c>
    </row>
    <row r="42" spans="1:6" ht="15">
      <c r="A42" s="52" t="s">
        <v>298</v>
      </c>
      <c r="B42" s="53" t="str">
        <f>TCTD!C42</f>
        <v>Sài Gòn Công Thương (Saigonbank)</v>
      </c>
      <c r="C42" s="56">
        <f>COUNTIF(Danhsach!$F$10:$F$255,TK_theoTCTD!B42)</f>
        <v>0</v>
      </c>
      <c r="D42" s="56">
        <f>SUMIF(Danhsach!$F$10:$F$255,TK_theoTCTD!$B42,Danhsach!H$10:H$255)</f>
        <v>0</v>
      </c>
      <c r="E42" s="56">
        <f>SUMIF(Danhsach!$F$10:$F$255,TK_theoTCTD!$B42,Danhsach!I$10:I$255)</f>
        <v>0</v>
      </c>
      <c r="F42" s="56">
        <f>SUMIF(Danhsach!$F$10:$F$255,TK_theoTCTD!$B42,Danhsach!J$10:J$255)</f>
        <v>0</v>
      </c>
    </row>
    <row r="43" spans="1:6" ht="15">
      <c r="A43" s="52" t="s">
        <v>299</v>
      </c>
      <c r="B43" s="53" t="str">
        <f>TCTD!C43</f>
        <v>Sài Gòn Thương Tín (Sacombank)</v>
      </c>
      <c r="C43" s="56">
        <f>COUNTIF(Danhsach!$F$10:$F$255,TK_theoTCTD!B43)</f>
        <v>7</v>
      </c>
      <c r="D43" s="56">
        <f>SUMIF(Danhsach!$F$10:$F$255,TK_theoTCTD!$B43,Danhsach!H$10:H$255)</f>
        <v>648542</v>
      </c>
      <c r="E43" s="56">
        <f>SUMIF(Danhsach!$F$10:$F$255,TK_theoTCTD!$B43,Danhsach!I$10:I$255)</f>
        <v>62172</v>
      </c>
      <c r="F43" s="56">
        <f>SUMIF(Danhsach!$F$10:$F$255,TK_theoTCTD!$B43,Danhsach!J$10:J$255)</f>
        <v>586370</v>
      </c>
    </row>
    <row r="44" spans="1:6" ht="15">
      <c r="A44" s="52" t="s">
        <v>300</v>
      </c>
      <c r="B44" s="53" t="str">
        <f>TCTD!C44</f>
        <v>Sài Gòn-Hà Nội (SHBank, SHB)</v>
      </c>
      <c r="C44" s="56">
        <f>COUNTIF(Danhsach!$F$10:$F$255,TK_theoTCTD!B44)</f>
        <v>0</v>
      </c>
      <c r="D44" s="56">
        <f>SUMIF(Danhsach!$F$10:$F$255,TK_theoTCTD!$B44,Danhsach!H$10:H$255)</f>
        <v>0</v>
      </c>
      <c r="E44" s="56">
        <f>SUMIF(Danhsach!$F$10:$F$255,TK_theoTCTD!$B44,Danhsach!I$10:I$255)</f>
        <v>0</v>
      </c>
      <c r="F44" s="56">
        <f>SUMIF(Danhsach!$F$10:$F$255,TK_theoTCTD!$B44,Danhsach!J$10:J$255)</f>
        <v>0</v>
      </c>
    </row>
    <row r="45" spans="1:6" ht="15">
      <c r="A45" s="52" t="s">
        <v>301</v>
      </c>
      <c r="B45" s="53" t="str">
        <f>TCTD!C45</f>
        <v>Tiên Phong (Tien Phong Bank, TP Bank)</v>
      </c>
      <c r="C45" s="56">
        <f>COUNTIF(Danhsach!$F$10:$F$255,TK_theoTCTD!B45)</f>
        <v>0</v>
      </c>
      <c r="D45" s="56">
        <f>SUMIF(Danhsach!$F$10:$F$255,TK_theoTCTD!$B45,Danhsach!H$10:H$255)</f>
        <v>0</v>
      </c>
      <c r="E45" s="56">
        <f>SUMIF(Danhsach!$F$10:$F$255,TK_theoTCTD!$B45,Danhsach!I$10:I$255)</f>
        <v>0</v>
      </c>
      <c r="F45" s="56">
        <f>SUMIF(Danhsach!$F$10:$F$255,TK_theoTCTD!$B45,Danhsach!J$10:J$255)</f>
        <v>0</v>
      </c>
    </row>
    <row r="46" spans="1:6" ht="15">
      <c r="A46" s="52" t="s">
        <v>302</v>
      </c>
      <c r="B46" s="53" t="str">
        <f>TCTD!C46</f>
        <v>Việt Á (VietABank, VAB)</v>
      </c>
      <c r="C46" s="56">
        <f>COUNTIF(Danhsach!$F$10:$F$255,TK_theoTCTD!B46)</f>
        <v>0</v>
      </c>
      <c r="D46" s="56">
        <f>SUMIF(Danhsach!$F$10:$F$255,TK_theoTCTD!$B46,Danhsach!H$10:H$255)</f>
        <v>0</v>
      </c>
      <c r="E46" s="56">
        <f>SUMIF(Danhsach!$F$10:$F$255,TK_theoTCTD!$B46,Danhsach!I$10:I$255)</f>
        <v>0</v>
      </c>
      <c r="F46" s="56">
        <f>SUMIF(Danhsach!$F$10:$F$255,TK_theoTCTD!$B46,Danhsach!J$10:J$255)</f>
        <v>0</v>
      </c>
    </row>
    <row r="47" spans="1:6" ht="15">
      <c r="A47" s="52" t="s">
        <v>303</v>
      </c>
      <c r="B47" s="53" t="str">
        <f>TCTD!C47</f>
        <v>Việt Nam Thịnh Vượng (VPBank)</v>
      </c>
      <c r="C47" s="56">
        <f>COUNTIF(Danhsach!$F$10:$F$255,TK_theoTCTD!B47)</f>
        <v>6</v>
      </c>
      <c r="D47" s="56">
        <f>SUMIF(Danhsach!$F$10:$F$255,TK_theoTCTD!$B47,Danhsach!H$10:H$255)</f>
        <v>540073</v>
      </c>
      <c r="E47" s="56">
        <f>SUMIF(Danhsach!$F$10:$F$255,TK_theoTCTD!$B47,Danhsach!I$10:I$255)</f>
        <v>97970</v>
      </c>
      <c r="F47" s="56">
        <f>SUMIF(Danhsach!$F$10:$F$255,TK_theoTCTD!$B47,Danhsach!J$10:J$255)</f>
        <v>442103</v>
      </c>
    </row>
    <row r="48" spans="1:6" ht="15">
      <c r="A48" s="52" t="s">
        <v>305</v>
      </c>
      <c r="B48" s="53" t="str">
        <f>TCTD!C48</f>
        <v>Việt Nam Thương Tín (VietBank)</v>
      </c>
      <c r="C48" s="56">
        <f>COUNTIF(Danhsach!$F$10:$F$255,TK_theoTCTD!B48)</f>
        <v>0</v>
      </c>
      <c r="D48" s="56">
        <f>SUMIF(Danhsach!$F$10:$F$255,TK_theoTCTD!$B48,Danhsach!H$10:H$255)</f>
        <v>0</v>
      </c>
      <c r="E48" s="56">
        <f>SUMIF(Danhsach!$F$10:$F$255,TK_theoTCTD!$B48,Danhsach!I$10:I$255)</f>
        <v>0</v>
      </c>
      <c r="F48" s="56">
        <f>SUMIF(Danhsach!$F$10:$F$255,TK_theoTCTD!$B48,Danhsach!J$10:J$255)</f>
        <v>0</v>
      </c>
    </row>
    <row r="49" spans="1:6" ht="15">
      <c r="A49" s="52" t="s">
        <v>306</v>
      </c>
      <c r="B49" s="53" t="str">
        <f>TCTD!C49</f>
        <v>Xăng dầu Petrolimex (Petrolimex Group Bank, PG Bank)</v>
      </c>
      <c r="C49" s="56">
        <f>COUNTIF(Danhsach!$F$10:$F$255,TK_theoTCTD!B49)</f>
        <v>0</v>
      </c>
      <c r="D49" s="56">
        <f>SUMIF(Danhsach!$F$10:$F$255,TK_theoTCTD!$B49,Danhsach!H$10:H$255)</f>
        <v>0</v>
      </c>
      <c r="E49" s="56">
        <f>SUMIF(Danhsach!$F$10:$F$255,TK_theoTCTD!$B49,Danhsach!I$10:I$255)</f>
        <v>0</v>
      </c>
      <c r="F49" s="56">
        <f>SUMIF(Danhsach!$F$10:$F$255,TK_theoTCTD!$B49,Danhsach!J$10:J$255)</f>
        <v>0</v>
      </c>
    </row>
    <row r="50" spans="1:6" ht="15">
      <c r="A50" s="52" t="s">
        <v>307</v>
      </c>
      <c r="B50" s="53" t="str">
        <f>TCTD!C50</f>
        <v>Xuất Nhập Khẩu Việt Nam (Eximbank, EIB)</v>
      </c>
      <c r="C50" s="56">
        <f>COUNTIF(Danhsach!$F$10:$F$255,TK_theoTCTD!B50)</f>
        <v>0</v>
      </c>
      <c r="D50" s="56">
        <f>SUMIF(Danhsach!$F$10:$F$255,TK_theoTCTD!$B50,Danhsach!H$10:H$255)</f>
        <v>0</v>
      </c>
      <c r="E50" s="56">
        <f>SUMIF(Danhsach!$F$10:$F$255,TK_theoTCTD!$B50,Danhsach!I$10:I$255)</f>
        <v>0</v>
      </c>
      <c r="F50" s="56">
        <f>SUMIF(Danhsach!$F$10:$F$255,TK_theoTCTD!$B50,Danhsach!J$10:J$255)</f>
        <v>0</v>
      </c>
    </row>
    <row r="51" spans="1:6" ht="15">
      <c r="A51" s="50">
        <v>5</v>
      </c>
      <c r="B51" s="51" t="str">
        <f>TCTD!C51</f>
        <v>=:Ngân hàng 100% vốn nước ngoài:=</v>
      </c>
      <c r="C51" s="55">
        <f>SUM(C52:C56)</f>
        <v>0</v>
      </c>
      <c r="D51" s="55">
        <f>SUM(D52:D56)</f>
        <v>0</v>
      </c>
      <c r="E51" s="55">
        <f>SUM(E52:E56)</f>
        <v>0</v>
      </c>
      <c r="F51" s="55">
        <f>SUM(F52:F56)</f>
        <v>0</v>
      </c>
    </row>
    <row r="52" spans="1:6" ht="15">
      <c r="A52" s="52" t="s">
        <v>146</v>
      </c>
      <c r="B52" s="53" t="str">
        <f>TCTD!C52</f>
        <v>ANZ Việt Nam (ANZVL)</v>
      </c>
      <c r="C52" s="56">
        <f>COUNTIF(Danhsach!$F$10:$F$255,TK_theoTCTD!B52)</f>
        <v>0</v>
      </c>
      <c r="D52" s="56">
        <f>SUMIF(Danhsach!$F$10:$F$255,TK_theoTCTD!$B52,Danhsach!H$10:H$255)</f>
        <v>0</v>
      </c>
      <c r="E52" s="56">
        <f>SUMIF(Danhsach!$F$10:$F$255,TK_theoTCTD!$B52,Danhsach!I$10:I$255)</f>
        <v>0</v>
      </c>
      <c r="F52" s="56">
        <f>SUMIF(Danhsach!$F$10:$F$255,TK_theoTCTD!$B52,Danhsach!J$10:J$255)</f>
        <v>0</v>
      </c>
    </row>
    <row r="53" spans="1:6" ht="15">
      <c r="A53" s="52" t="s">
        <v>147</v>
      </c>
      <c r="B53" s="53" t="str">
        <f>TCTD!C53</f>
        <v>Hong Leong Việt Nam (HLBVN)</v>
      </c>
      <c r="C53" s="56">
        <f>COUNTIF(Danhsach!$F$10:$F$255,TK_theoTCTD!B53)</f>
        <v>0</v>
      </c>
      <c r="D53" s="56">
        <f>SUMIF(Danhsach!$F$10:$F$255,TK_theoTCTD!$B53,Danhsach!H$10:H$255)</f>
        <v>0</v>
      </c>
      <c r="E53" s="56">
        <f>SUMIF(Danhsach!$F$10:$F$255,TK_theoTCTD!$B53,Danhsach!I$10:I$255)</f>
        <v>0</v>
      </c>
      <c r="F53" s="56">
        <f>SUMIF(Danhsach!$F$10:$F$255,TK_theoTCTD!$B53,Danhsach!J$10:J$255)</f>
        <v>0</v>
      </c>
    </row>
    <row r="54" spans="1:6" ht="15">
      <c r="A54" s="52" t="s">
        <v>148</v>
      </c>
      <c r="B54" s="53" t="str">
        <f>TCTD!C54</f>
        <v>HSBC Việt Nam (HSBC)</v>
      </c>
      <c r="C54" s="56">
        <f>COUNTIF(Danhsach!$F$10:$F$255,TK_theoTCTD!B54)</f>
        <v>0</v>
      </c>
      <c r="D54" s="56">
        <f>SUMIF(Danhsach!$F$10:$F$255,TK_theoTCTD!$B54,Danhsach!H$10:H$255)</f>
        <v>0</v>
      </c>
      <c r="E54" s="56">
        <f>SUMIF(Danhsach!$F$10:$F$255,TK_theoTCTD!$B54,Danhsach!I$10:I$255)</f>
        <v>0</v>
      </c>
      <c r="F54" s="56">
        <f>SUMIF(Danhsach!$F$10:$F$255,TK_theoTCTD!$B54,Danhsach!J$10:J$255)</f>
        <v>0</v>
      </c>
    </row>
    <row r="55" spans="1:6" ht="15">
      <c r="A55" s="52" t="s">
        <v>149</v>
      </c>
      <c r="B55" s="53" t="str">
        <f>TCTD!C55</f>
        <v>Shinhan Việt Nam (SHBVN)</v>
      </c>
      <c r="C55" s="56">
        <f>COUNTIF(Danhsach!$F$10:$F$255,TK_theoTCTD!B55)</f>
        <v>0</v>
      </c>
      <c r="D55" s="56">
        <f>SUMIF(Danhsach!$F$10:$F$255,TK_theoTCTD!$B55,Danhsach!H$10:H$255)</f>
        <v>0</v>
      </c>
      <c r="E55" s="56">
        <f>SUMIF(Danhsach!$F$10:$F$255,TK_theoTCTD!$B55,Danhsach!I$10:I$255)</f>
        <v>0</v>
      </c>
      <c r="F55" s="56">
        <f>SUMIF(Danhsach!$F$10:$F$255,TK_theoTCTD!$B55,Danhsach!J$10:J$255)</f>
        <v>0</v>
      </c>
    </row>
    <row r="56" spans="1:6" ht="15">
      <c r="A56" s="52" t="s">
        <v>150</v>
      </c>
      <c r="B56" s="53" t="str">
        <f>TCTD!C56</f>
        <v>Standard Chartered Việt Nam (SCBVL)</v>
      </c>
      <c r="C56" s="56">
        <f>COUNTIF(Danhsach!$F$10:$F$255,TK_theoTCTD!B56)</f>
        <v>0</v>
      </c>
      <c r="D56" s="56">
        <f>SUMIF(Danhsach!$F$10:$F$255,TK_theoTCTD!$B56,Danhsach!H$10:H$255)</f>
        <v>0</v>
      </c>
      <c r="E56" s="56">
        <f>SUMIF(Danhsach!$F$10:$F$255,TK_theoTCTD!$B56,Danhsach!I$10:I$255)</f>
        <v>0</v>
      </c>
      <c r="F56" s="56">
        <f>SUMIF(Danhsach!$F$10:$F$255,TK_theoTCTD!$B56,Danhsach!J$10:J$255)</f>
        <v>0</v>
      </c>
    </row>
    <row r="57" spans="1:6" ht="15">
      <c r="A57" s="50">
        <v>5</v>
      </c>
      <c r="B57" s="51" t="str">
        <f>TCTD!C57</f>
        <v>=:Ngân hàng liên doanh:=</v>
      </c>
      <c r="C57" s="55">
        <f>SUM(C58:C61)</f>
        <v>0</v>
      </c>
      <c r="D57" s="55">
        <f>SUM(D58:D61)</f>
        <v>0</v>
      </c>
      <c r="E57" s="55">
        <f>SUM(E58:E61)</f>
        <v>0</v>
      </c>
      <c r="F57" s="55">
        <f>SUM(F58:F61)</f>
        <v>0</v>
      </c>
    </row>
    <row r="58" spans="1:6" ht="15">
      <c r="A58" s="52" t="s">
        <v>155</v>
      </c>
      <c r="B58" s="53" t="str">
        <f>TCTD!C58</f>
        <v>Indovina (IVB)</v>
      </c>
      <c r="C58" s="56">
        <f>COUNTIF(Danhsach!$F$10:$F$255,TK_theoTCTD!B58)</f>
        <v>0</v>
      </c>
      <c r="D58" s="56">
        <f>SUMIF(Danhsach!$F$10:$F$255,TK_theoTCTD!$B58,Danhsach!H$10:H$255)</f>
        <v>0</v>
      </c>
      <c r="E58" s="56">
        <f>SUMIF(Danhsach!$F$10:$F$255,TK_theoTCTD!$B58,Danhsach!I$10:I$255)</f>
        <v>0</v>
      </c>
      <c r="F58" s="56">
        <f>SUMIF(Danhsach!$F$10:$F$255,TK_theoTCTD!$B58,Danhsach!J$10:J$255)</f>
        <v>0</v>
      </c>
    </row>
    <row r="59" spans="1:6" ht="15">
      <c r="A59" s="52" t="s">
        <v>156</v>
      </c>
      <c r="B59" s="53" t="str">
        <f>TCTD!C59</f>
        <v>VID Public Bank</v>
      </c>
      <c r="C59" s="56">
        <f>COUNTIF(Danhsach!$F$10:$F$255,TK_theoTCTD!B59)</f>
        <v>0</v>
      </c>
      <c r="D59" s="56">
        <f>SUMIF(Danhsach!$F$10:$F$255,TK_theoTCTD!$B59,Danhsach!H$10:H$255)</f>
        <v>0</v>
      </c>
      <c r="E59" s="56">
        <f>SUMIF(Danhsach!$F$10:$F$255,TK_theoTCTD!$B59,Danhsach!I$10:I$255)</f>
        <v>0</v>
      </c>
      <c r="F59" s="56">
        <f>SUMIF(Danhsach!$F$10:$F$255,TK_theoTCTD!$B59,Danhsach!J$10:J$255)</f>
        <v>0</v>
      </c>
    </row>
    <row r="60" spans="1:6" ht="15">
      <c r="A60" s="52" t="s">
        <v>157</v>
      </c>
      <c r="B60" s="53" t="str">
        <f>TCTD!C60</f>
        <v>Việt – Nga (VRB)</v>
      </c>
      <c r="C60" s="56">
        <f>COUNTIF(Danhsach!$F$10:$F$255,TK_theoTCTD!B60)</f>
        <v>0</v>
      </c>
      <c r="D60" s="56">
        <f>SUMIF(Danhsach!$F$10:$F$255,TK_theoTCTD!$B60,Danhsach!H$10:H$255)</f>
        <v>0</v>
      </c>
      <c r="E60" s="56">
        <f>SUMIF(Danhsach!$F$10:$F$255,TK_theoTCTD!$B60,Danhsach!I$10:I$255)</f>
        <v>0</v>
      </c>
      <c r="F60" s="56">
        <f>SUMIF(Danhsach!$F$10:$F$255,TK_theoTCTD!$B60,Danhsach!J$10:J$255)</f>
        <v>0</v>
      </c>
    </row>
    <row r="61" spans="1:6" ht="15">
      <c r="A61" s="52" t="s">
        <v>158</v>
      </c>
      <c r="B61" s="53" t="str">
        <f>TCTD!C61</f>
        <v>Việt – Thái (VSB)</v>
      </c>
      <c r="C61" s="56">
        <f>COUNTIF(Danhsach!$F$10:$F$255,TK_theoTCTD!B61)</f>
        <v>0</v>
      </c>
      <c r="D61" s="56">
        <f>SUMIF(Danhsach!$F$10:$F$255,TK_theoTCTD!$B61,Danhsach!H$10:H$255)</f>
        <v>0</v>
      </c>
      <c r="E61" s="56">
        <f>SUMIF(Danhsach!$F$10:$F$255,TK_theoTCTD!$B61,Danhsach!I$10:I$255)</f>
        <v>0</v>
      </c>
      <c r="F61" s="56">
        <f>SUMIF(Danhsach!$F$10:$F$255,TK_theoTCTD!$B61,Danhsach!J$10:J$255)</f>
        <v>0</v>
      </c>
    </row>
    <row r="62" spans="1:6" ht="15">
      <c r="A62" s="50">
        <v>7</v>
      </c>
      <c r="B62" s="51" t="str">
        <f>TCTD!C62</f>
        <v>=:Công ty tài chính:=</v>
      </c>
      <c r="C62" s="55">
        <f>SUM(C63:C79)</f>
        <v>0</v>
      </c>
      <c r="D62" s="55">
        <f>SUM(D63:D79)</f>
        <v>0</v>
      </c>
      <c r="E62" s="55">
        <f>SUM(E63:E79)</f>
        <v>0</v>
      </c>
      <c r="F62" s="55">
        <f>SUM(F63:F79)</f>
        <v>0</v>
      </c>
    </row>
    <row r="63" spans="1:6" ht="15">
      <c r="A63" s="52" t="s">
        <v>339</v>
      </c>
      <c r="B63" s="53" t="str">
        <f>TCTD!C63</f>
        <v>Công ty tài chính cổ phần Điện Lực</v>
      </c>
      <c r="C63" s="56">
        <f>COUNTIF(Danhsach!$F$10:$F$255,TK_theoTCTD!B63)</f>
        <v>0</v>
      </c>
      <c r="D63" s="56">
        <f>SUMIF(Danhsach!$F$10:$F$255,TK_theoTCTD!$B63,Danhsach!H$10:H$255)</f>
        <v>0</v>
      </c>
      <c r="E63" s="56">
        <f>SUMIF(Danhsach!$F$10:$F$255,TK_theoTCTD!$B63,Danhsach!I$10:I$255)</f>
        <v>0</v>
      </c>
      <c r="F63" s="56">
        <f>SUMIF(Danhsach!$F$10:$F$255,TK_theoTCTD!$B63,Danhsach!J$10:J$255)</f>
        <v>0</v>
      </c>
    </row>
    <row r="64" spans="1:6" ht="15">
      <c r="A64" s="52" t="s">
        <v>340</v>
      </c>
      <c r="B64" s="53" t="str">
        <f>TCTD!C64</f>
        <v>Công ty tài chính cổ phần Handico</v>
      </c>
      <c r="C64" s="56">
        <f>COUNTIF(Danhsach!$F$10:$F$255,TK_theoTCTD!B64)</f>
        <v>0</v>
      </c>
      <c r="D64" s="56">
        <f>SUMIF(Danhsach!$F$10:$F$255,TK_theoTCTD!$B64,Danhsach!H$10:H$255)</f>
        <v>0</v>
      </c>
      <c r="E64" s="56">
        <f>SUMIF(Danhsach!$F$10:$F$255,TK_theoTCTD!$B64,Danhsach!I$10:I$255)</f>
        <v>0</v>
      </c>
      <c r="F64" s="56">
        <f>SUMIF(Danhsach!$F$10:$F$255,TK_theoTCTD!$B64,Danhsach!J$10:J$255)</f>
        <v>0</v>
      </c>
    </row>
    <row r="65" spans="1:6" ht="15">
      <c r="A65" s="52" t="s">
        <v>352</v>
      </c>
      <c r="B65" s="53" t="str">
        <f>TCTD!C65</f>
        <v>Công ty tài chính cổ phần Sông Đà </v>
      </c>
      <c r="C65" s="56">
        <f>COUNTIF(Danhsach!$F$10:$F$255,TK_theoTCTD!B65)</f>
        <v>0</v>
      </c>
      <c r="D65" s="56">
        <f>SUMIF(Danhsach!$F$10:$F$255,TK_theoTCTD!$B65,Danhsach!H$10:H$255)</f>
        <v>0</v>
      </c>
      <c r="E65" s="56">
        <f>SUMIF(Danhsach!$F$10:$F$255,TK_theoTCTD!$B65,Danhsach!I$10:I$255)</f>
        <v>0</v>
      </c>
      <c r="F65" s="56">
        <f>SUMIF(Danhsach!$F$10:$F$255,TK_theoTCTD!$B65,Danhsach!J$10:J$255)</f>
        <v>0</v>
      </c>
    </row>
    <row r="66" spans="1:6" ht="15">
      <c r="A66" s="52" t="s">
        <v>353</v>
      </c>
      <c r="B66" s="53" t="str">
        <f>TCTD!C66</f>
        <v>Công ty tài chính cổ phần Vinaconex-Viettel</v>
      </c>
      <c r="C66" s="56">
        <f>COUNTIF(Danhsach!$F$10:$F$255,TK_theoTCTD!B66)</f>
        <v>0</v>
      </c>
      <c r="D66" s="56">
        <f>SUMIF(Danhsach!$F$10:$F$255,TK_theoTCTD!$B66,Danhsach!H$10:H$255)</f>
        <v>0</v>
      </c>
      <c r="E66" s="56">
        <f>SUMIF(Danhsach!$F$10:$F$255,TK_theoTCTD!$B66,Danhsach!I$10:I$255)</f>
        <v>0</v>
      </c>
      <c r="F66" s="56">
        <f>SUMIF(Danhsach!$F$10:$F$255,TK_theoTCTD!$B66,Danhsach!J$10:J$255)</f>
        <v>0</v>
      </c>
    </row>
    <row r="67" spans="1:6" ht="15">
      <c r="A67" s="52" t="s">
        <v>354</v>
      </c>
      <c r="B67" s="53" t="str">
        <f>TCTD!C67</f>
        <v>Công ty tài chính cổ phần Xi Măng</v>
      </c>
      <c r="C67" s="56">
        <f>COUNTIF(Danhsach!$F$10:$F$255,TK_theoTCTD!B67)</f>
        <v>0</v>
      </c>
      <c r="D67" s="56">
        <f>SUMIF(Danhsach!$F$10:$F$255,TK_theoTCTD!$B67,Danhsach!H$10:H$255)</f>
        <v>0</v>
      </c>
      <c r="E67" s="56">
        <f>SUMIF(Danhsach!$F$10:$F$255,TK_theoTCTD!$B67,Danhsach!I$10:I$255)</f>
        <v>0</v>
      </c>
      <c r="F67" s="56">
        <f>SUMIF(Danhsach!$F$10:$F$255,TK_theoTCTD!$B67,Danhsach!J$10:J$255)</f>
        <v>0</v>
      </c>
    </row>
    <row r="68" spans="1:6" ht="15">
      <c r="A68" s="52" t="s">
        <v>355</v>
      </c>
      <c r="B68" s="53" t="str">
        <f>TCTD!C68</f>
        <v>Công ty tài chính TNHH HD Saison</v>
      </c>
      <c r="C68" s="56">
        <f>COUNTIF(Danhsach!$F$10:$F$255,TK_theoTCTD!B68)</f>
        <v>0</v>
      </c>
      <c r="D68" s="56">
        <f>SUMIF(Danhsach!$F$10:$F$255,TK_theoTCTD!$B68,Danhsach!H$10:H$255)</f>
        <v>0</v>
      </c>
      <c r="E68" s="56">
        <f>SUMIF(Danhsach!$F$10:$F$255,TK_theoTCTD!$B68,Danhsach!I$10:I$255)</f>
        <v>0</v>
      </c>
      <c r="F68" s="56">
        <f>SUMIF(Danhsach!$F$10:$F$255,TK_theoTCTD!$B68,Danhsach!J$10:J$255)</f>
        <v>0</v>
      </c>
    </row>
    <row r="69" spans="1:6" ht="15">
      <c r="A69" s="52" t="s">
        <v>356</v>
      </c>
      <c r="B69" s="53" t="str">
        <f>TCTD!C69</f>
        <v>Công ty tài chính TNHH MTV Bưu điện</v>
      </c>
      <c r="C69" s="56">
        <f>COUNTIF(Danhsach!$F$10:$F$255,TK_theoTCTD!B69)</f>
        <v>0</v>
      </c>
      <c r="D69" s="56">
        <f>SUMIF(Danhsach!$F$10:$F$255,TK_theoTCTD!$B69,Danhsach!H$10:H$255)</f>
        <v>0</v>
      </c>
      <c r="E69" s="56">
        <f>SUMIF(Danhsach!$F$10:$F$255,TK_theoTCTD!$B69,Danhsach!I$10:I$255)</f>
        <v>0</v>
      </c>
      <c r="F69" s="56">
        <f>SUMIF(Danhsach!$F$10:$F$255,TK_theoTCTD!$B69,Danhsach!J$10:J$255)</f>
        <v>0</v>
      </c>
    </row>
    <row r="70" spans="1:6" ht="15">
      <c r="A70" s="52" t="s">
        <v>357</v>
      </c>
      <c r="B70" s="53" t="str">
        <f>TCTD!C70</f>
        <v>Công ty tài chính TNHH MTV Cao su Việt Nam</v>
      </c>
      <c r="C70" s="56">
        <f>COUNTIF(Danhsach!$F$10:$F$255,TK_theoTCTD!B70)</f>
        <v>0</v>
      </c>
      <c r="D70" s="56">
        <f>SUMIF(Danhsach!$F$10:$F$255,TK_theoTCTD!$B70,Danhsach!H$10:H$255)</f>
        <v>0</v>
      </c>
      <c r="E70" s="56">
        <f>SUMIF(Danhsach!$F$10:$F$255,TK_theoTCTD!$B70,Danhsach!I$10:I$255)</f>
        <v>0</v>
      </c>
      <c r="F70" s="56">
        <f>SUMIF(Danhsach!$F$10:$F$255,TK_theoTCTD!$B70,Danhsach!J$10:J$255)</f>
        <v>0</v>
      </c>
    </row>
    <row r="71" spans="1:6" ht="15">
      <c r="A71" s="52" t="s">
        <v>358</v>
      </c>
      <c r="B71" s="53" t="str">
        <f>TCTD!C71</f>
        <v>Công ty tài chính TNHH MTV Home credit Việt Nam</v>
      </c>
      <c r="C71" s="56">
        <f>COUNTIF(Danhsach!$F$10:$F$255,TK_theoTCTD!B71)</f>
        <v>0</v>
      </c>
      <c r="D71" s="56">
        <f>SUMIF(Danhsach!$F$10:$F$255,TK_theoTCTD!$B71,Danhsach!H$10:H$255)</f>
        <v>0</v>
      </c>
      <c r="E71" s="56">
        <f>SUMIF(Danhsach!$F$10:$F$255,TK_theoTCTD!$B71,Danhsach!I$10:I$255)</f>
        <v>0</v>
      </c>
      <c r="F71" s="56">
        <f>SUMIF(Danhsach!$F$10:$F$255,TK_theoTCTD!$B71,Danhsach!J$10:J$255)</f>
        <v>0</v>
      </c>
    </row>
    <row r="72" spans="1:6" ht="15">
      <c r="A72" s="52" t="s">
        <v>359</v>
      </c>
      <c r="B72" s="53" t="str">
        <f>TCTD!C72</f>
        <v>Công ty tài chính TNHH MTV Kỹ thương</v>
      </c>
      <c r="C72" s="56">
        <f>COUNTIF(Danhsach!$F$10:$F$255,TK_theoTCTD!B72)</f>
        <v>0</v>
      </c>
      <c r="D72" s="56">
        <f>SUMIF(Danhsach!$F$10:$F$255,TK_theoTCTD!$B72,Danhsach!H$10:H$255)</f>
        <v>0</v>
      </c>
      <c r="E72" s="56">
        <f>SUMIF(Danhsach!$F$10:$F$255,TK_theoTCTD!$B72,Danhsach!I$10:I$255)</f>
        <v>0</v>
      </c>
      <c r="F72" s="56">
        <f>SUMIF(Danhsach!$F$10:$F$255,TK_theoTCTD!$B72,Danhsach!J$10:J$255)</f>
        <v>0</v>
      </c>
    </row>
    <row r="73" spans="1:6" ht="15">
      <c r="A73" s="52" t="s">
        <v>360</v>
      </c>
      <c r="B73" s="53" t="str">
        <f>TCTD!C73</f>
        <v>Công ty tài chính TNHH MTV Mirae Asset (Việt Nam)</v>
      </c>
      <c r="C73" s="56">
        <f>COUNTIF(Danhsach!$F$10:$F$255,TK_theoTCTD!B73)</f>
        <v>0</v>
      </c>
      <c r="D73" s="56">
        <f>SUMIF(Danhsach!$F$10:$F$255,TK_theoTCTD!$B73,Danhsach!H$10:H$255)</f>
        <v>0</v>
      </c>
      <c r="E73" s="56">
        <f>SUMIF(Danhsach!$F$10:$F$255,TK_theoTCTD!$B73,Danhsach!I$10:I$255)</f>
        <v>0</v>
      </c>
      <c r="F73" s="56">
        <f>SUMIF(Danhsach!$F$10:$F$255,TK_theoTCTD!$B73,Danhsach!J$10:J$255)</f>
        <v>0</v>
      </c>
    </row>
    <row r="74" spans="1:6" ht="30">
      <c r="A74" s="52" t="s">
        <v>373</v>
      </c>
      <c r="B74" s="53" t="str">
        <f>TCTD!C74</f>
        <v>Công ty tài chính TNHH MTV Ngân hàng TMCP Hàng Hải Việt Nam</v>
      </c>
      <c r="C74" s="56">
        <f>COUNTIF(Danhsach!$F$10:$F$255,TK_theoTCTD!B74)</f>
        <v>0</v>
      </c>
      <c r="D74" s="56">
        <f>SUMIF(Danhsach!$F$10:$F$255,TK_theoTCTD!$B74,Danhsach!H$10:H$255)</f>
        <v>0</v>
      </c>
      <c r="E74" s="56">
        <f>SUMIF(Danhsach!$F$10:$F$255,TK_theoTCTD!$B74,Danhsach!I$10:I$255)</f>
        <v>0</v>
      </c>
      <c r="F74" s="56">
        <f>SUMIF(Danhsach!$F$10:$F$255,TK_theoTCTD!$B74,Danhsach!J$10:J$255)</f>
        <v>0</v>
      </c>
    </row>
    <row r="75" spans="1:6" ht="15">
      <c r="A75" s="52" t="s">
        <v>374</v>
      </c>
      <c r="B75" s="53" t="str">
        <f>TCTD!C75</f>
        <v>Công ty tài chính TNHH MTV Ngân hàng Việt Nam Thịnh Vượng </v>
      </c>
      <c r="C75" s="56">
        <f>COUNTIF(Danhsach!$F$10:$F$255,TK_theoTCTD!B75)</f>
        <v>0</v>
      </c>
      <c r="D75" s="56">
        <f>SUMIF(Danhsach!$F$10:$F$255,TK_theoTCTD!$B75,Danhsach!H$10:H$255)</f>
        <v>0</v>
      </c>
      <c r="E75" s="56">
        <f>SUMIF(Danhsach!$F$10:$F$255,TK_theoTCTD!$B75,Danhsach!I$10:I$255)</f>
        <v>0</v>
      </c>
      <c r="F75" s="56">
        <f>SUMIF(Danhsach!$F$10:$F$255,TK_theoTCTD!$B75,Danhsach!J$10:J$255)</f>
        <v>0</v>
      </c>
    </row>
    <row r="76" spans="1:6" ht="15">
      <c r="A76" s="52" t="s">
        <v>375</v>
      </c>
      <c r="B76" s="53" t="str">
        <f>TCTD!C76</f>
        <v>Công ty tài chính TNHH MTV Prudential Việt Nam</v>
      </c>
      <c r="C76" s="56">
        <f>COUNTIF(Danhsach!$F$10:$F$255,TK_theoTCTD!B76)</f>
        <v>0</v>
      </c>
      <c r="D76" s="56">
        <f>SUMIF(Danhsach!$F$10:$F$255,TK_theoTCTD!$B76,Danhsach!H$10:H$255)</f>
        <v>0</v>
      </c>
      <c r="E76" s="56">
        <f>SUMIF(Danhsach!$F$10:$F$255,TK_theoTCTD!$B76,Danhsach!I$10:I$255)</f>
        <v>0</v>
      </c>
      <c r="F76" s="56">
        <f>SUMIF(Danhsach!$F$10:$F$255,TK_theoTCTD!$B76,Danhsach!J$10:J$255)</f>
        <v>0</v>
      </c>
    </row>
    <row r="77" spans="1:6" ht="15">
      <c r="A77" s="52" t="s">
        <v>376</v>
      </c>
      <c r="B77" s="53" t="str">
        <f>TCTD!C77</f>
        <v>Công ty tài chính TNHH MTV Quốc tế Việt Nam JACCS</v>
      </c>
      <c r="C77" s="56">
        <f>COUNTIF(Danhsach!$F$10:$F$255,TK_theoTCTD!B77)</f>
        <v>0</v>
      </c>
      <c r="D77" s="56">
        <f>SUMIF(Danhsach!$F$10:$F$255,TK_theoTCTD!$B77,Danhsach!H$10:H$255)</f>
        <v>0</v>
      </c>
      <c r="E77" s="56">
        <f>SUMIF(Danhsach!$F$10:$F$255,TK_theoTCTD!$B77,Danhsach!I$10:I$255)</f>
        <v>0</v>
      </c>
      <c r="F77" s="56">
        <f>SUMIF(Danhsach!$F$10:$F$255,TK_theoTCTD!$B77,Danhsach!J$10:J$255)</f>
        <v>0</v>
      </c>
    </row>
    <row r="78" spans="1:6" ht="15">
      <c r="A78" s="52" t="s">
        <v>377</v>
      </c>
      <c r="B78" s="53" t="str">
        <f>TCTD!C78</f>
        <v>Công ty tài chính TNHH MTV Tàu thuỷ</v>
      </c>
      <c r="C78" s="56">
        <f>COUNTIF(Danhsach!$F$10:$F$255,TK_theoTCTD!B78)</f>
        <v>0</v>
      </c>
      <c r="D78" s="56">
        <f>SUMIF(Danhsach!$F$10:$F$255,TK_theoTCTD!$B78,Danhsach!H$10:H$255)</f>
        <v>0</v>
      </c>
      <c r="E78" s="56">
        <f>SUMIF(Danhsach!$F$10:$F$255,TK_theoTCTD!$B78,Danhsach!I$10:I$255)</f>
        <v>0</v>
      </c>
      <c r="F78" s="56">
        <f>SUMIF(Danhsach!$F$10:$F$255,TK_theoTCTD!$B78,Danhsach!J$10:J$255)</f>
        <v>0</v>
      </c>
    </row>
    <row r="79" spans="1:6" ht="15">
      <c r="A79" s="52" t="s">
        <v>378</v>
      </c>
      <c r="B79" s="53" t="str">
        <f>TCTD!C79</f>
        <v>Công ty tài chính TNHH MTV Toyota Việt Nam </v>
      </c>
      <c r="C79" s="56">
        <f>COUNTIF(Danhsach!$F$10:$F$255,TK_theoTCTD!B79)</f>
        <v>0</v>
      </c>
      <c r="D79" s="56">
        <f>SUMIF(Danhsach!$F$10:$F$255,TK_theoTCTD!$B79,Danhsach!H$10:H$255)</f>
        <v>0</v>
      </c>
      <c r="E79" s="56">
        <f>SUMIF(Danhsach!$F$10:$F$255,TK_theoTCTD!$B79,Danhsach!I$10:I$255)</f>
        <v>0</v>
      </c>
      <c r="F79" s="56">
        <f>SUMIF(Danhsach!$F$10:$F$255,TK_theoTCTD!$B79,Danhsach!J$10:J$255)</f>
        <v>0</v>
      </c>
    </row>
    <row r="80" spans="1:6" ht="15">
      <c r="A80" s="50">
        <v>8</v>
      </c>
      <c r="B80" s="51" t="str">
        <f>TCTD!C80</f>
        <v>=:Công ty cho thuê tài chính:=</v>
      </c>
      <c r="C80" s="55">
        <f>SUM(C81:C91)</f>
        <v>0</v>
      </c>
      <c r="D80" s="55">
        <f>SUM(D81:D91)</f>
        <v>0</v>
      </c>
      <c r="E80" s="55">
        <f>SUM(E81:E91)</f>
        <v>0</v>
      </c>
      <c r="F80" s="55">
        <f>SUM(F81:F91)</f>
        <v>0</v>
      </c>
    </row>
    <row r="81" spans="1:6" ht="30">
      <c r="A81" s="52" t="s">
        <v>362</v>
      </c>
      <c r="B81" s="53" t="str">
        <f>TCTD!C81</f>
        <v>Công ty CTTC I Ngân hàng Nông nghiệp và Phát triển Nông thôn Việt Nam</v>
      </c>
      <c r="C81" s="56">
        <f>COUNTIF(Danhsach!$F$10:$F$255,TK_theoTCTD!B81)</f>
        <v>0</v>
      </c>
      <c r="D81" s="56">
        <f>SUMIF(Danhsach!$F$10:$F$255,TK_theoTCTD!$B81,Danhsach!H$10:H$255)</f>
        <v>0</v>
      </c>
      <c r="E81" s="56">
        <f>SUMIF(Danhsach!$F$10:$F$255,TK_theoTCTD!$B81,Danhsach!I$10:I$255)</f>
        <v>0</v>
      </c>
      <c r="F81" s="56">
        <f>SUMIF(Danhsach!$F$10:$F$255,TK_theoTCTD!$B81,Danhsach!J$10:J$255)</f>
        <v>0</v>
      </c>
    </row>
    <row r="82" spans="1:6" ht="30">
      <c r="A82" s="52" t="s">
        <v>363</v>
      </c>
      <c r="B82" s="53" t="str">
        <f>TCTD!C82</f>
        <v>Công ty CTTC II Ngân hàng Nông nghiệp và Phát triển Nông thôn Việt Nam</v>
      </c>
      <c r="C82" s="56">
        <f>COUNTIF(Danhsach!$F$10:$F$255,TK_theoTCTD!B82)</f>
        <v>0</v>
      </c>
      <c r="D82" s="56">
        <f>SUMIF(Danhsach!$F$10:$F$255,TK_theoTCTD!$B82,Danhsach!H$10:H$255)</f>
        <v>0</v>
      </c>
      <c r="E82" s="56">
        <f>SUMIF(Danhsach!$F$10:$F$255,TK_theoTCTD!$B82,Danhsach!I$10:I$255)</f>
        <v>0</v>
      </c>
      <c r="F82" s="56">
        <f>SUMIF(Danhsach!$F$10:$F$255,TK_theoTCTD!$B82,Danhsach!J$10:J$255)</f>
        <v>0</v>
      </c>
    </row>
    <row r="83" spans="1:6" ht="15">
      <c r="A83" s="52" t="s">
        <v>364</v>
      </c>
      <c r="B83" s="53" t="str">
        <f>TCTD!C83</f>
        <v>Công ty CTTC TNHH MTV Công nghiệp Tàu thuỷ</v>
      </c>
      <c r="C83" s="56">
        <f>COUNTIF(Danhsach!$F$10:$F$255,TK_theoTCTD!B83)</f>
        <v>0</v>
      </c>
      <c r="D83" s="56">
        <f>SUMIF(Danhsach!$F$10:$F$255,TK_theoTCTD!$B83,Danhsach!H$10:H$255)</f>
        <v>0</v>
      </c>
      <c r="E83" s="56">
        <f>SUMIF(Danhsach!$F$10:$F$255,TK_theoTCTD!$B83,Danhsach!I$10:I$255)</f>
        <v>0</v>
      </c>
      <c r="F83" s="56">
        <f>SUMIF(Danhsach!$F$10:$F$255,TK_theoTCTD!$B83,Danhsach!J$10:J$255)</f>
        <v>0</v>
      </c>
    </row>
    <row r="84" spans="1:6" ht="15">
      <c r="A84" s="52" t="s">
        <v>365</v>
      </c>
      <c r="B84" s="53" t="str">
        <f>TCTD!C84</f>
        <v>Công ty CTTC TNHH MTV Kexim Việt Nam</v>
      </c>
      <c r="C84" s="56">
        <f>COUNTIF(Danhsach!$F$10:$F$255,TK_theoTCTD!B84)</f>
        <v>0</v>
      </c>
      <c r="D84" s="56">
        <f>SUMIF(Danhsach!$F$10:$F$255,TK_theoTCTD!$B84,Danhsach!H$10:H$255)</f>
        <v>0</v>
      </c>
      <c r="E84" s="56">
        <f>SUMIF(Danhsach!$F$10:$F$255,TK_theoTCTD!$B84,Danhsach!I$10:I$255)</f>
        <v>0</v>
      </c>
      <c r="F84" s="56">
        <f>SUMIF(Danhsach!$F$10:$F$255,TK_theoTCTD!$B84,Danhsach!J$10:J$255)</f>
        <v>0</v>
      </c>
    </row>
    <row r="85" spans="1:6" ht="15">
      <c r="A85" s="52" t="s">
        <v>366</v>
      </c>
      <c r="B85" s="53" t="str">
        <f>TCTD!C85</f>
        <v>Công ty CTTC TNHH MTV Ngân hàng Á Châu</v>
      </c>
      <c r="C85" s="56">
        <f>COUNTIF(Danhsach!$F$10:$F$255,TK_theoTCTD!B85)</f>
        <v>0</v>
      </c>
      <c r="D85" s="56">
        <f>SUMIF(Danhsach!$F$10:$F$255,TK_theoTCTD!$B85,Danhsach!H$10:H$255)</f>
        <v>0</v>
      </c>
      <c r="E85" s="56">
        <f>SUMIF(Danhsach!$F$10:$F$255,TK_theoTCTD!$B85,Danhsach!I$10:I$255)</f>
        <v>0</v>
      </c>
      <c r="F85" s="56">
        <f>SUMIF(Danhsach!$F$10:$F$255,TK_theoTCTD!$B85,Danhsach!J$10:J$255)</f>
        <v>0</v>
      </c>
    </row>
    <row r="86" spans="1:6" ht="15">
      <c r="A86" s="52" t="s">
        <v>367</v>
      </c>
      <c r="B86" s="53" t="str">
        <f>TCTD!C86</f>
        <v>Công ty CTTC TNHH MTV Ngân hàng Công thương Việt Nam</v>
      </c>
      <c r="C86" s="56">
        <f>COUNTIF(Danhsach!$F$10:$F$255,TK_theoTCTD!B86)</f>
        <v>0</v>
      </c>
      <c r="D86" s="56">
        <f>SUMIF(Danhsach!$F$10:$F$255,TK_theoTCTD!$B86,Danhsach!H$10:H$255)</f>
        <v>0</v>
      </c>
      <c r="E86" s="56">
        <f>SUMIF(Danhsach!$F$10:$F$255,TK_theoTCTD!$B86,Danhsach!I$10:I$255)</f>
        <v>0</v>
      </c>
      <c r="F86" s="56">
        <f>SUMIF(Danhsach!$F$10:$F$255,TK_theoTCTD!$B86,Danhsach!J$10:J$255)</f>
        <v>0</v>
      </c>
    </row>
    <row r="87" spans="1:6" ht="30">
      <c r="A87" s="52" t="s">
        <v>368</v>
      </c>
      <c r="B87" s="53" t="str">
        <f>TCTD!C87</f>
        <v>Công ty CTTC TNHH MTV Ngân hàng Đầu tư và Phát triển Việt Nam</v>
      </c>
      <c r="C87" s="56">
        <f>COUNTIF(Danhsach!$F$10:$F$255,TK_theoTCTD!B87)</f>
        <v>0</v>
      </c>
      <c r="D87" s="56">
        <f>SUMIF(Danhsach!$F$10:$F$255,TK_theoTCTD!$B87,Danhsach!H$10:H$255)</f>
        <v>0</v>
      </c>
      <c r="E87" s="56">
        <f>SUMIF(Danhsach!$F$10:$F$255,TK_theoTCTD!$B87,Danhsach!I$10:I$255)</f>
        <v>0</v>
      </c>
      <c r="F87" s="56">
        <f>SUMIF(Danhsach!$F$10:$F$255,TK_theoTCTD!$B87,Danhsach!J$10:J$255)</f>
        <v>0</v>
      </c>
    </row>
    <row r="88" spans="1:6" ht="15">
      <c r="A88" s="52" t="s">
        <v>369</v>
      </c>
      <c r="B88" s="53" t="str">
        <f>TCTD!C88</f>
        <v>Công ty TNHH CTTC Quốc tế Chailease</v>
      </c>
      <c r="C88" s="56">
        <f>COUNTIF(Danhsach!$F$10:$F$255,TK_theoTCTD!B88)</f>
        <v>0</v>
      </c>
      <c r="D88" s="56">
        <f>SUMIF(Danhsach!$F$10:$F$255,TK_theoTCTD!$B88,Danhsach!H$10:H$255)</f>
        <v>0</v>
      </c>
      <c r="E88" s="56">
        <f>SUMIF(Danhsach!$F$10:$F$255,TK_theoTCTD!$B88,Danhsach!I$10:I$255)</f>
        <v>0</v>
      </c>
      <c r="F88" s="56">
        <f>SUMIF(Danhsach!$F$10:$F$255,TK_theoTCTD!$B88,Danhsach!J$10:J$255)</f>
        <v>0</v>
      </c>
    </row>
    <row r="89" spans="1:6" ht="15">
      <c r="A89" s="52" t="s">
        <v>370</v>
      </c>
      <c r="B89" s="53" t="str">
        <f>TCTD!C89</f>
        <v>Công ty TNHH CTTC Quốc tế Việt Nam</v>
      </c>
      <c r="C89" s="56">
        <f>COUNTIF(Danhsach!$F$10:$F$255,TK_theoTCTD!B89)</f>
        <v>0</v>
      </c>
      <c r="D89" s="56">
        <f>SUMIF(Danhsach!$F$10:$F$255,TK_theoTCTD!$B89,Danhsach!H$10:H$255)</f>
        <v>0</v>
      </c>
      <c r="E89" s="56">
        <f>SUMIF(Danhsach!$F$10:$F$255,TK_theoTCTD!$B89,Danhsach!I$10:I$255)</f>
        <v>0</v>
      </c>
      <c r="F89" s="56">
        <f>SUMIF(Danhsach!$F$10:$F$255,TK_theoTCTD!$B89,Danhsach!J$10:J$255)</f>
        <v>0</v>
      </c>
    </row>
    <row r="90" spans="1:6" ht="15">
      <c r="A90" s="52" t="s">
        <v>371</v>
      </c>
      <c r="B90" s="53" t="str">
        <f>TCTD!C90</f>
        <v>Công ty TNHH MTV CTTC Ngân hàng Ngoại thương Việt Nam</v>
      </c>
      <c r="C90" s="56">
        <f>COUNTIF(Danhsach!$F$10:$F$255,TK_theoTCTD!B90)</f>
        <v>0</v>
      </c>
      <c r="D90" s="56">
        <f>SUMIF(Danhsach!$F$10:$F$255,TK_theoTCTD!$B90,Danhsach!H$10:H$255)</f>
        <v>0</v>
      </c>
      <c r="E90" s="56">
        <f>SUMIF(Danhsach!$F$10:$F$255,TK_theoTCTD!$B90,Danhsach!I$10:I$255)</f>
        <v>0</v>
      </c>
      <c r="F90" s="56">
        <f>SUMIF(Danhsach!$F$10:$F$255,TK_theoTCTD!$B90,Danhsach!J$10:J$255)</f>
        <v>0</v>
      </c>
    </row>
    <row r="91" spans="1:6" ht="15">
      <c r="A91" s="52" t="s">
        <v>372</v>
      </c>
      <c r="B91" s="53" t="str">
        <f>TCTD!C91</f>
        <v>Công ty TNHH MTV CTTC Ngân hàng Sài Gòn Thương Tín</v>
      </c>
      <c r="C91" s="56">
        <f>COUNTIF(Danhsach!$F$10:$F$255,TK_theoTCTD!B91)</f>
        <v>0</v>
      </c>
      <c r="D91" s="56">
        <f>SUMIF(Danhsach!$F$10:$F$255,TK_theoTCTD!$B91,Danhsach!H$10:H$255)</f>
        <v>0</v>
      </c>
      <c r="E91" s="56">
        <f>SUMIF(Danhsach!$F$10:$F$255,TK_theoTCTD!$B91,Danhsach!I$10:I$255)</f>
        <v>0</v>
      </c>
      <c r="F91" s="56">
        <f>SUMIF(Danhsach!$F$10:$F$255,TK_theoTCTD!$B91,Danhsach!J$10:J$255)</f>
        <v>0</v>
      </c>
    </row>
    <row r="92" spans="1:6" ht="15">
      <c r="A92" s="50">
        <v>9</v>
      </c>
      <c r="B92" s="51" t="str">
        <f>TCTD!C92</f>
        <v>=:Ngân hàng khác tại Việt Nam:=</v>
      </c>
      <c r="C92" s="55">
        <f>SUM(C93:C100)</f>
        <v>0</v>
      </c>
      <c r="D92" s="55">
        <f>SUM(D93:D100)</f>
        <v>0</v>
      </c>
      <c r="E92" s="55">
        <f>SUM(E93:E100)</f>
        <v>0</v>
      </c>
      <c r="F92" s="55">
        <f>SUM(F93:F100)</f>
        <v>0</v>
      </c>
    </row>
    <row r="93" spans="1:6" ht="15">
      <c r="A93" s="52" t="s">
        <v>379</v>
      </c>
      <c r="B93" s="53">
        <f>TCTD!C93</f>
        <v>0</v>
      </c>
      <c r="C93" s="56">
        <f>COUNTIF(Danhsach!$F$10:$F$255,TK_theoTCTD!B93)</f>
        <v>0</v>
      </c>
      <c r="D93" s="56">
        <f>SUMIF(Danhsach!$F$10:$F$255,TK_theoTCTD!$B93,Danhsach!H$10:H$255)</f>
        <v>0</v>
      </c>
      <c r="E93" s="56">
        <f>SUMIF(Danhsach!$F$10:$F$255,TK_theoTCTD!$B93,Danhsach!I$10:I$255)</f>
        <v>0</v>
      </c>
      <c r="F93" s="56">
        <f>SUMIF(Danhsach!$F$10:$F$255,TK_theoTCTD!$B93,Danhsach!J$10:J$255)</f>
        <v>0</v>
      </c>
    </row>
    <row r="94" spans="1:6" ht="15">
      <c r="A94" s="52" t="s">
        <v>380</v>
      </c>
      <c r="B94" s="53">
        <f>TCTD!C94</f>
        <v>0</v>
      </c>
      <c r="C94" s="56">
        <f>COUNTIF(Danhsach!$F$10:$F$255,TK_theoTCTD!B94)</f>
        <v>0</v>
      </c>
      <c r="D94" s="56">
        <f>SUMIF(Danhsach!$F$10:$F$255,TK_theoTCTD!$B94,Danhsach!H$10:H$255)</f>
        <v>0</v>
      </c>
      <c r="E94" s="56">
        <f>SUMIF(Danhsach!$F$10:$F$255,TK_theoTCTD!$B94,Danhsach!I$10:I$255)</f>
        <v>0</v>
      </c>
      <c r="F94" s="56">
        <f>SUMIF(Danhsach!$F$10:$F$255,TK_theoTCTD!$B94,Danhsach!J$10:J$255)</f>
        <v>0</v>
      </c>
    </row>
    <row r="95" spans="1:6" ht="15">
      <c r="A95" s="52" t="s">
        <v>381</v>
      </c>
      <c r="B95" s="53">
        <f>TCTD!C95</f>
        <v>0</v>
      </c>
      <c r="C95" s="56">
        <f>COUNTIF(Danhsach!$F$10:$F$255,TK_theoTCTD!B95)</f>
        <v>0</v>
      </c>
      <c r="D95" s="56">
        <f>SUMIF(Danhsach!$F$10:$F$255,TK_theoTCTD!$B95,Danhsach!H$10:H$255)</f>
        <v>0</v>
      </c>
      <c r="E95" s="56">
        <f>SUMIF(Danhsach!$F$10:$F$255,TK_theoTCTD!$B95,Danhsach!I$10:I$255)</f>
        <v>0</v>
      </c>
      <c r="F95" s="56">
        <f>SUMIF(Danhsach!$F$10:$F$255,TK_theoTCTD!$B95,Danhsach!J$10:J$255)</f>
        <v>0</v>
      </c>
    </row>
    <row r="96" spans="1:6" ht="15">
      <c r="A96" s="52" t="s">
        <v>382</v>
      </c>
      <c r="B96" s="53">
        <f>TCTD!C96</f>
        <v>0</v>
      </c>
      <c r="C96" s="56">
        <f>COUNTIF(Danhsach!$F$10:$F$255,TK_theoTCTD!B96)</f>
        <v>0</v>
      </c>
      <c r="D96" s="56">
        <f>SUMIF(Danhsach!$F$10:$F$255,TK_theoTCTD!$B96,Danhsach!H$10:H$255)</f>
        <v>0</v>
      </c>
      <c r="E96" s="56">
        <f>SUMIF(Danhsach!$F$10:$F$255,TK_theoTCTD!$B96,Danhsach!I$10:I$255)</f>
        <v>0</v>
      </c>
      <c r="F96" s="56">
        <f>SUMIF(Danhsach!$F$10:$F$255,TK_theoTCTD!$B96,Danhsach!J$10:J$255)</f>
        <v>0</v>
      </c>
    </row>
    <row r="97" spans="1:6" ht="15">
      <c r="A97" s="52" t="s">
        <v>383</v>
      </c>
      <c r="B97" s="53">
        <f>TCTD!C97</f>
        <v>0</v>
      </c>
      <c r="C97" s="56">
        <f>COUNTIF(Danhsach!$F$10:$F$255,TK_theoTCTD!B97)</f>
        <v>0</v>
      </c>
      <c r="D97" s="56">
        <f>SUMIF(Danhsach!$F$10:$F$255,TK_theoTCTD!$B97,Danhsach!H$10:H$255)</f>
        <v>0</v>
      </c>
      <c r="E97" s="56">
        <f>SUMIF(Danhsach!$F$10:$F$255,TK_theoTCTD!$B97,Danhsach!I$10:I$255)</f>
        <v>0</v>
      </c>
      <c r="F97" s="56">
        <f>SUMIF(Danhsach!$F$10:$F$255,TK_theoTCTD!$B97,Danhsach!J$10:J$255)</f>
        <v>0</v>
      </c>
    </row>
    <row r="98" spans="1:6" ht="15">
      <c r="A98" s="52" t="s">
        <v>384</v>
      </c>
      <c r="B98" s="53">
        <f>TCTD!C98</f>
        <v>0</v>
      </c>
      <c r="C98" s="56">
        <f>COUNTIF(Danhsach!$F$10:$F$255,TK_theoTCTD!B98)</f>
        <v>0</v>
      </c>
      <c r="D98" s="56">
        <f>SUMIF(Danhsach!$F$10:$F$255,TK_theoTCTD!$B98,Danhsach!H$10:H$255)</f>
        <v>0</v>
      </c>
      <c r="E98" s="56">
        <f>SUMIF(Danhsach!$F$10:$F$255,TK_theoTCTD!$B98,Danhsach!I$10:I$255)</f>
        <v>0</v>
      </c>
      <c r="F98" s="56">
        <f>SUMIF(Danhsach!$F$10:$F$255,TK_theoTCTD!$B98,Danhsach!J$10:J$255)</f>
        <v>0</v>
      </c>
    </row>
    <row r="99" spans="1:6" ht="15">
      <c r="A99" s="52" t="s">
        <v>385</v>
      </c>
      <c r="B99" s="53">
        <f>TCTD!C99</f>
        <v>0</v>
      </c>
      <c r="C99" s="56">
        <f>COUNTIF(Danhsach!$F$10:$F$255,TK_theoTCTD!B99)</f>
        <v>0</v>
      </c>
      <c r="D99" s="56">
        <f>SUMIF(Danhsach!$F$10:$F$255,TK_theoTCTD!$B99,Danhsach!H$10:H$255)</f>
        <v>0</v>
      </c>
      <c r="E99" s="56">
        <f>SUMIF(Danhsach!$F$10:$F$255,TK_theoTCTD!$B99,Danhsach!I$10:I$255)</f>
        <v>0</v>
      </c>
      <c r="F99" s="56">
        <f>SUMIF(Danhsach!$F$10:$F$255,TK_theoTCTD!$B99,Danhsach!J$10:J$255)</f>
        <v>0</v>
      </c>
    </row>
    <row r="100" spans="1:6" ht="15">
      <c r="A100" s="52" t="s">
        <v>386</v>
      </c>
      <c r="B100" s="53">
        <f>TCTD!C100</f>
        <v>0</v>
      </c>
      <c r="C100" s="56">
        <f>COUNTIF(Danhsach!$F$10:$F$255,TK_theoTCTD!B100)</f>
        <v>0</v>
      </c>
      <c r="D100" s="56">
        <f>SUMIF(Danhsach!$F$10:$F$255,TK_theoTCTD!$B100,Danhsach!H$10:H$255)</f>
        <v>0</v>
      </c>
      <c r="E100" s="56">
        <f>SUMIF(Danhsach!$F$10:$F$255,TK_theoTCTD!$B100,Danhsach!I$10:I$255)</f>
        <v>0</v>
      </c>
      <c r="F100" s="56">
        <f>SUMIF(Danhsach!$F$10:$F$255,TK_theoTCTD!$B100,Danhsach!J$10:J$255)</f>
        <v>0</v>
      </c>
    </row>
    <row r="101" spans="1:6" ht="23.25" customHeight="1">
      <c r="A101" s="52"/>
      <c r="B101" s="54" t="s">
        <v>154</v>
      </c>
      <c r="C101" s="57" t="str">
        <f>IF(C6+C9+C12+C16+C51+C57+C62+C80+C92=Danhsach!$D$9,Danhsach!$D$9,"Kiểm tra lại")</f>
        <v>Kiểm tra lại</v>
      </c>
      <c r="D101" s="57" t="str">
        <f>IF(D6+D9+D12+D16+D51+D57+D62+D80+D92=Danhsach!H$9,Danhsach!H$9,"Kiểm tra lại")</f>
        <v>Kiểm tra lại</v>
      </c>
      <c r="E101" s="57" t="str">
        <f>IF(E6+E9+E12+E16+E51+E57+E62+E80+E92=Danhsach!I$9,Danhsach!I$9,"Kiểm tra lại")</f>
        <v>Kiểm tra lại</v>
      </c>
      <c r="F101" s="57" t="str">
        <f>IF(F6+F9+F12+F16+F51+F57+F62+F80+F92=Danhsach!J$9,Danhsach!J$9,"Kiểm tra lại")</f>
        <v>Kiểm tra lại</v>
      </c>
    </row>
    <row r="102" spans="3:6" ht="15">
      <c r="C102" s="48" t="str">
        <f>IF(C101=TK_theonguyennhan!C19,"Đúng","Sai")</f>
        <v>Sai</v>
      </c>
      <c r="D102" s="48" t="str">
        <f>IF(D101=TK_theonguyennhan!D19,"Đúng","Sai")</f>
        <v>Sai</v>
      </c>
      <c r="E102" s="48" t="str">
        <f>IF(E101=TK_theonguyennhan!E19,"Đúng","Sai")</f>
        <v>Sai</v>
      </c>
      <c r="F102" s="48" t="str">
        <f>IF(F101=TK_theonguyennhan!F19,"Đúng","Sai")</f>
        <v>Sai</v>
      </c>
    </row>
  </sheetData>
  <sheetProtection password="C763" sheet="1"/>
  <mergeCells count="6">
    <mergeCell ref="C4:C5"/>
    <mergeCell ref="D4:F4"/>
    <mergeCell ref="B4:B5"/>
    <mergeCell ref="A4:A5"/>
    <mergeCell ref="A2:F2"/>
    <mergeCell ref="D1:F1"/>
  </mergeCells>
  <printOptions/>
  <pageMargins left="0.7" right="0.38" top="0.55" bottom="0.53" header="0.3" footer="0.3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2017-03-17T01:25:10Z</cp:lastPrinted>
  <dcterms:created xsi:type="dcterms:W3CDTF">2013-09-24T01:24:50Z</dcterms:created>
  <dcterms:modified xsi:type="dcterms:W3CDTF">2017-08-05T09:18:57Z</dcterms:modified>
  <cp:category/>
  <cp:version/>
  <cp:contentType/>
  <cp:contentStatus/>
</cp:coreProperties>
</file>